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balho _IAGS2\1_INST_ALCANCE\1_SAOMIGUELDOARAGUAIA\PRESTACAO DE CONTAS\PREST_CONTAS_2023\07_JULHO_23\"/>
    </mc:Choice>
  </mc:AlternateContent>
  <xr:revisionPtr revIDLastSave="0" documentId="13_ncr:1_{518C3B2D-FB7E-49D1-ABFB-A00E2B72A877}" xr6:coauthVersionLast="47" xr6:coauthVersionMax="47" xr10:uidLastSave="{00000000-0000-0000-0000-000000000000}"/>
  <bookViews>
    <workbookView xWindow="-108" yWindow="-108" windowWidth="23256" windowHeight="12576" activeTab="1" xr2:uid="{9B9BEC70-733C-4EB4-92A1-A334D0F96979}"/>
  </bookViews>
  <sheets>
    <sheet name="ANALITICA" sheetId="1" r:id="rId1"/>
    <sheet name="SINTETIC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263" i="1"/>
  <c r="C87" i="1" l="1"/>
  <c r="C68" i="1"/>
  <c r="C22" i="1" l="1"/>
  <c r="C62" i="1" l="1"/>
  <c r="C26" i="1"/>
  <c r="C259" i="1"/>
  <c r="C144" i="1" l="1"/>
  <c r="C127" i="1"/>
  <c r="C99" i="1" l="1"/>
  <c r="C80" i="1"/>
  <c r="C154" i="1" l="1"/>
  <c r="C224" i="1" l="1"/>
  <c r="C71" i="1"/>
  <c r="C41" i="1"/>
  <c r="C47" i="1"/>
  <c r="C229" i="1" l="1"/>
  <c r="C37" i="1"/>
  <c r="C185" i="1" l="1"/>
  <c r="C179" i="1"/>
  <c r="C93" i="1"/>
  <c r="C248" i="1"/>
  <c r="C165" i="1"/>
  <c r="C195" i="1"/>
  <c r="B12" i="2" l="1"/>
  <c r="B37" i="2"/>
  <c r="C14" i="1"/>
  <c r="C208" i="1"/>
  <c r="C50" i="1"/>
  <c r="C239" i="1"/>
  <c r="C200" i="1"/>
  <c r="C160" i="1"/>
  <c r="C141" i="1"/>
  <c r="C136" i="1"/>
  <c r="C133" i="1"/>
  <c r="C59" i="1" l="1"/>
  <c r="C53" i="1"/>
  <c r="C168" i="1"/>
  <c r="C164" i="1" s="1"/>
  <c r="C217" i="1"/>
  <c r="C204" i="1"/>
  <c r="C192" i="1" l="1"/>
  <c r="C56" i="1"/>
  <c r="C36" i="1" s="1"/>
  <c r="C83" i="1"/>
  <c r="C33" i="2" l="1"/>
  <c r="C256" i="1"/>
  <c r="C253" i="1"/>
  <c r="C245" i="1"/>
  <c r="C238" i="1" s="1"/>
  <c r="C235" i="1"/>
  <c r="C221" i="1"/>
  <c r="C215" i="1"/>
  <c r="C213" i="1"/>
  <c r="C182" i="1"/>
  <c r="C175" i="1"/>
  <c r="C172" i="1"/>
  <c r="C131" i="1"/>
  <c r="C115" i="1"/>
  <c r="C106" i="1"/>
  <c r="C96" i="1"/>
  <c r="C90" i="1"/>
  <c r="C31" i="1"/>
  <c r="C25" i="1" s="1"/>
  <c r="C21" i="1" l="1"/>
  <c r="C207" i="1"/>
  <c r="C220" i="1"/>
  <c r="C19" i="1"/>
  <c r="C252" i="1"/>
  <c r="C178" i="1"/>
  <c r="C79" i="1"/>
  <c r="C105" i="1"/>
  <c r="C35" i="1" l="1"/>
  <c r="C266" i="1" l="1"/>
  <c r="C23" i="2"/>
  <c r="C35" i="2" s="1"/>
</calcChain>
</file>

<file path=xl/sharedStrings.xml><?xml version="1.0" encoding="utf-8"?>
<sst xmlns="http://schemas.openxmlformats.org/spreadsheetml/2006/main" count="314" uniqueCount="224">
  <si>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</si>
  <si>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</si>
  <si>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</si>
  <si>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</si>
  <si>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</si>
  <si>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</si>
  <si>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</si>
  <si>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</si>
  <si>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</si>
  <si>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</si>
  <si>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</si>
  <si>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</si>
  <si>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</si>
  <si>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</si>
  <si>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</si>
  <si>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</si>
  <si>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Folha de Pagamento servidores cedidos</t>
  </si>
  <si>
    <t>Araguaia Prev folha de pagamento servidores cedidos</t>
  </si>
  <si>
    <t>PREVISÃO DE REPASSE DO PERÍODO (valor contrato - glosa)</t>
  </si>
  <si>
    <t>TOTAL DE RECURSO FINANCEIRO DO PERÍODO</t>
  </si>
  <si>
    <t>1 SALDO ANTERIOR</t>
  </si>
  <si>
    <t>1.1 Saldo Anterior em Conta</t>
  </si>
  <si>
    <t>2 ENTRADAS DE RECURSOS FINANCEIROS</t>
  </si>
  <si>
    <t>2.1 Recurso Recebido</t>
  </si>
  <si>
    <t>2.2 Aplicações Financeiras</t>
  </si>
  <si>
    <t>Rendimentos BB RF Simples Agil</t>
  </si>
  <si>
    <t>SAÍDAS DE RECURSOS FINANCEIROS</t>
  </si>
  <si>
    <t>1 Recursos Humanos</t>
  </si>
  <si>
    <t>1.1 Salários Líquidos</t>
  </si>
  <si>
    <t>1.2 Férias</t>
  </si>
  <si>
    <t>1.3 Rescisões</t>
  </si>
  <si>
    <t>1.4 FGTS</t>
  </si>
  <si>
    <t>1.5 GPS</t>
  </si>
  <si>
    <t>1.6 IRRF</t>
  </si>
  <si>
    <t>1.7 PIS</t>
  </si>
  <si>
    <t>1.8 Diretoria Operacional</t>
  </si>
  <si>
    <t>1.9 Diretoria Técnica</t>
  </si>
  <si>
    <t>1.10 Superintendência Executiva</t>
  </si>
  <si>
    <t>1.11 Superintendência Técnica</t>
  </si>
  <si>
    <t>1.12 Médicos</t>
  </si>
  <si>
    <t>2 Despesas Administrativas</t>
  </si>
  <si>
    <t>2.1 Energia Elétrica</t>
  </si>
  <si>
    <t>2.2 Saneamento</t>
  </si>
  <si>
    <t>Saneago</t>
  </si>
  <si>
    <t>2.3 Telefonia</t>
  </si>
  <si>
    <t>2.4 Internet</t>
  </si>
  <si>
    <t>2.5 Hospedagem/Despesas de Viagens</t>
  </si>
  <si>
    <t>2.6 Fundo Fixo</t>
  </si>
  <si>
    <t>2.7 Rateio</t>
  </si>
  <si>
    <t>3 Despesas Operacionais</t>
  </si>
  <si>
    <t>3.1 Medicamentos</t>
  </si>
  <si>
    <t>3.2 Materiais Hospitalares</t>
  </si>
  <si>
    <t>3.3 Gases Medicinais</t>
  </si>
  <si>
    <t>3.4 EPI</t>
  </si>
  <si>
    <t>3.5 Enxoval</t>
  </si>
  <si>
    <t>3.6 Higienização e Limpeza</t>
  </si>
  <si>
    <t>3.7 Lavanderia</t>
  </si>
  <si>
    <t>3.8 Gêneros Alimentícios</t>
  </si>
  <si>
    <t>3.9 GLP</t>
  </si>
  <si>
    <t>3.10 Descartáveis</t>
  </si>
  <si>
    <t>3.11 Laboratório</t>
  </si>
  <si>
    <t>3.12 Raio-X</t>
  </si>
  <si>
    <t>3.13 Outros</t>
  </si>
  <si>
    <t>4 Contratos de Apoio Administrativo</t>
  </si>
  <si>
    <t>4.1 Assessoria Administrativa</t>
  </si>
  <si>
    <t>Barsi Assessoria e Negocios Ltda-ME</t>
  </si>
  <si>
    <t>4.2 Assessoria Jurídica</t>
  </si>
  <si>
    <t>4.3 Assessoria Contábil</t>
  </si>
  <si>
    <t>4.4 Assessoria de Imprensa</t>
  </si>
  <si>
    <t>4.5 Faturamento</t>
  </si>
  <si>
    <t>4.6 Sistema de Gestão</t>
  </si>
  <si>
    <t>4.7 Gestão de Documentos e TI</t>
  </si>
  <si>
    <t>4.8 Assessoria Prestação de Contas</t>
  </si>
  <si>
    <t>4.9 Controle Interno</t>
  </si>
  <si>
    <t>4.10 Segurança e Saúde do Trabalho</t>
  </si>
  <si>
    <t>5 Contratos Terceiros Operacionais</t>
  </si>
  <si>
    <t>5.2 Manutenção Predial</t>
  </si>
  <si>
    <t>5.3 Manutenção de Ar Condicionado</t>
  </si>
  <si>
    <t>5.4 Manutenção de Gerador</t>
  </si>
  <si>
    <t>5.5 Coleta de Lixo</t>
  </si>
  <si>
    <t>6 Frota</t>
  </si>
  <si>
    <t>6.1 Serviços de Manutenção Veicular</t>
  </si>
  <si>
    <t>6.2 Materiais de Manutenção Veicular</t>
  </si>
  <si>
    <t>6.3 Combustível</t>
  </si>
  <si>
    <t>6.4 Seguro</t>
  </si>
  <si>
    <t>7 Taxas/Certificados/Seguros</t>
  </si>
  <si>
    <t>7.1 Taxas Bancárias</t>
  </si>
  <si>
    <t>DOC/TED Eletrônico</t>
  </si>
  <si>
    <t>Tarifa pacote serviços</t>
  </si>
  <si>
    <t>7.2 Taxas Alvarás</t>
  </si>
  <si>
    <t>8 Impostos S/ NF</t>
  </si>
  <si>
    <t>9 Materiais de Expediente</t>
  </si>
  <si>
    <t>9.1 Gráfica</t>
  </si>
  <si>
    <t>9.2 Informática</t>
  </si>
  <si>
    <t>9.3 Papelaria</t>
  </si>
  <si>
    <t>10 Material Permanente</t>
  </si>
  <si>
    <t>SALDO</t>
  </si>
  <si>
    <t>Hospital Municipal Adailton do Amaral - HMAA</t>
  </si>
  <si>
    <t>Maria Aparecida Tavares Pinto e Silva</t>
  </si>
  <si>
    <t>Diretora Financeira</t>
  </si>
  <si>
    <t>TED -  FMS SMA</t>
  </si>
  <si>
    <t>_______________________________________________</t>
  </si>
  <si>
    <t>159/2018  9° ADITIVO</t>
  </si>
  <si>
    <t>3.11.2 Serviços</t>
  </si>
  <si>
    <t>3.11.1 Materiais/Produtos</t>
  </si>
  <si>
    <t>Parcela Seguro Ambulância</t>
  </si>
  <si>
    <t>Ticket Soluções HDFGT S/A</t>
  </si>
  <si>
    <t>Tarifa e serviços de Cartorio</t>
  </si>
  <si>
    <t>Hospdrogas Comercial Ltda</t>
  </si>
  <si>
    <t>Orzelita Rodrigues Silva Eireli</t>
  </si>
  <si>
    <t>Vb Servlos Comercio e Administração Ltda</t>
  </si>
  <si>
    <t>Enel</t>
  </si>
  <si>
    <t>NFSE 107</t>
  </si>
  <si>
    <t>Silvania Alves Ribeiro</t>
  </si>
  <si>
    <t>Eduardo Dias Nascimento</t>
  </si>
  <si>
    <t>Fabiola Felix Cardoso</t>
  </si>
  <si>
    <t>Ariane Oliveira da Cunha</t>
  </si>
  <si>
    <t>NF 232116</t>
  </si>
  <si>
    <t>NF 232117</t>
  </si>
  <si>
    <t>NF 232118</t>
  </si>
  <si>
    <t>Fabio Pneus Ltda</t>
  </si>
  <si>
    <t>NF 8218</t>
  </si>
  <si>
    <t>NF 8288</t>
  </si>
  <si>
    <t>NFSE 1060</t>
  </si>
  <si>
    <t>NF 4</t>
  </si>
  <si>
    <t>Leonnildo Ribeiro Lima</t>
  </si>
  <si>
    <t>NF 232133</t>
  </si>
  <si>
    <t>NFSE 250</t>
  </si>
  <si>
    <t>Promedico Gestor Hospitalar</t>
  </si>
  <si>
    <t>NFSE 6</t>
  </si>
  <si>
    <t>NFSE 10</t>
  </si>
  <si>
    <t>Rtc Clinica Medica Ltda</t>
  </si>
  <si>
    <t>J g Leroy Vaughan Ltda</t>
  </si>
  <si>
    <t>NF 14</t>
  </si>
  <si>
    <t>Mainstrem Tecnologia e Serviços Ltda</t>
  </si>
  <si>
    <t>Maria Odete F Faria Azevedo ME</t>
  </si>
  <si>
    <t>NF 125</t>
  </si>
  <si>
    <t>Tiradentes Medico Hospitalar Ltda</t>
  </si>
  <si>
    <t>NF 137753</t>
  </si>
  <si>
    <t>NF 8293</t>
  </si>
  <si>
    <t>NFSE 100286</t>
  </si>
  <si>
    <t>Sd Medeiros e Cia Ltda</t>
  </si>
  <si>
    <t>Vandeir Alves Nogueira ME</t>
  </si>
  <si>
    <t>NF 1040</t>
  </si>
  <si>
    <t>NF 43346</t>
  </si>
  <si>
    <t>Adm Serviços e Consultoria Ltda</t>
  </si>
  <si>
    <t>NF 116 (02/02)</t>
  </si>
  <si>
    <t>Alves dos Santos Serviços Administrativos</t>
  </si>
  <si>
    <t>NFSE 21</t>
  </si>
  <si>
    <t>Folha de pagamento ref Junho/2023</t>
  </si>
  <si>
    <t>NF 433340</t>
  </si>
  <si>
    <t>NF 232132</t>
  </si>
  <si>
    <t>Supermedica Distrib Hospitalar Eireli</t>
  </si>
  <si>
    <t>NF 238129</t>
  </si>
  <si>
    <t>NF 238128</t>
  </si>
  <si>
    <t xml:space="preserve">C.A Hospitalar </t>
  </si>
  <si>
    <t>NF 62638</t>
  </si>
  <si>
    <t>NF 62637</t>
  </si>
  <si>
    <t xml:space="preserve">Mercadão dos Parafusos Sma Ltda </t>
  </si>
  <si>
    <t>NF 608 (01/02)</t>
  </si>
  <si>
    <t>RELATÓRIO FINANCEIRO JULHO DE 2023</t>
  </si>
  <si>
    <t>Licença Maternidade ref Junho/2023</t>
  </si>
  <si>
    <t>NFSE 22</t>
  </si>
  <si>
    <t>Papelaria Shalon</t>
  </si>
  <si>
    <t>NF 5258</t>
  </si>
  <si>
    <t>Recmed Comercio de Mat Hospitalar</t>
  </si>
  <si>
    <t>NF 303180</t>
  </si>
  <si>
    <t xml:space="preserve">Sma Revendedora de Gas Ltda -GLP </t>
  </si>
  <si>
    <t>NF 1271</t>
  </si>
  <si>
    <t>Suprimais Informatica</t>
  </si>
  <si>
    <t>NF 11588</t>
  </si>
  <si>
    <t>Life care Exelência S/A</t>
  </si>
  <si>
    <t>NFSE 2263</t>
  </si>
  <si>
    <t>NFSE 2250</t>
  </si>
  <si>
    <t>Medplus Hospitalar Comercio e Serviços Ltda</t>
  </si>
  <si>
    <t>NF 1067</t>
  </si>
  <si>
    <t>NF 1077</t>
  </si>
  <si>
    <t>Orbis Gestão de Tecnologia em Saude - Engenharia Clinica</t>
  </si>
  <si>
    <t>NFSE 3209</t>
  </si>
  <si>
    <t>NFSE 3246</t>
  </si>
  <si>
    <t>Orbis Gestão de Tecnologia em Saude - Laboratorio</t>
  </si>
  <si>
    <t>NFSE 408</t>
  </si>
  <si>
    <t>Adalgilza Aparecida da Costa</t>
  </si>
  <si>
    <t>Sma Revendedora de Gas Ltda</t>
  </si>
  <si>
    <t>NF 1254</t>
  </si>
  <si>
    <t>NF 1255</t>
  </si>
  <si>
    <t>NF 1257</t>
  </si>
  <si>
    <t>NF 1252</t>
  </si>
  <si>
    <t>NF 1253</t>
  </si>
  <si>
    <t>Parcelamento Impostos Federais (Ref Parc 3)</t>
  </si>
  <si>
    <t>NF 232122</t>
  </si>
  <si>
    <t>Imperio Rg Ltda</t>
  </si>
  <si>
    <t>NF 232142</t>
  </si>
  <si>
    <t>NF 232144</t>
  </si>
  <si>
    <t>NF 232141</t>
  </si>
  <si>
    <t>NF 44381</t>
  </si>
  <si>
    <t>NF 303453</t>
  </si>
  <si>
    <t>Hotel São Miguel Ltda</t>
  </si>
  <si>
    <t>NFSE 8928</t>
  </si>
  <si>
    <t>ISSQN</t>
  </si>
  <si>
    <t>NF 63496</t>
  </si>
  <si>
    <t>NF 44475</t>
  </si>
  <si>
    <t>NF 63452</t>
  </si>
  <si>
    <t>1º parc ref junho/2023 (57º repasse)</t>
  </si>
  <si>
    <t>2º parc ref junho/2023 (57º repasse)</t>
  </si>
  <si>
    <t>3º parc ref abril/2023 (55º repasse)</t>
  </si>
  <si>
    <t>Rateio 03/03 Ref 04/2023</t>
  </si>
  <si>
    <t>Rateio Ref 05/2023</t>
  </si>
  <si>
    <t>Rateio parc 01 Ref 06/2023</t>
  </si>
  <si>
    <t>São Miguel do Araguaia-GO, 15 de agosto de 2023.</t>
  </si>
  <si>
    <t>Transferência</t>
  </si>
  <si>
    <t>Guia</t>
  </si>
  <si>
    <t>Consumo mensal e Parc 1/8</t>
  </si>
  <si>
    <t>Fatura</t>
  </si>
  <si>
    <t>NF 120 (01/02)</t>
  </si>
  <si>
    <t>Boleto e NFSE 44905617</t>
  </si>
  <si>
    <t>Tarifa Ref. Conta: 43.826-X</t>
  </si>
  <si>
    <t xml:space="preserve">Tarifa Ref. Conta: 120292-8 </t>
  </si>
  <si>
    <t>Guia/Ted</t>
  </si>
  <si>
    <t>Negociação Parcela 1/10 NF´s 33325-1 33340-1  33471-1 34351-1 34367-1.</t>
  </si>
  <si>
    <t>Negociação Parcela 2/12  NF´S 201860 A 201862,206670 A 206672, 209579,209825,209884 E 209886</t>
  </si>
  <si>
    <t>Boleto e NFSE 031177456</t>
  </si>
  <si>
    <t>Boleto e NFSE 44986263</t>
  </si>
  <si>
    <t>Boleto e NFSE 03147551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</si>
</sst>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dd/mm/yy;@"/>
    <numFmt numFmtId="166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44" fontId="2" fillId="0" borderId="0" xfId="0" applyNumberFormat="1" applyFont="1"/>
    <xf numFmtId="44" fontId="5" fillId="0" borderId="0" xfId="0" applyNumberFormat="1" applyFont="1"/>
    <xf numFmtId="0" fontId="3" fillId="0" borderId="0" xfId="0" applyFont="1"/>
    <xf numFmtId="0" fontId="8" fillId="0" borderId="6" xfId="0" applyFont="1" applyBorder="1" applyAlignment="1">
      <alignment horizontal="left" vertical="top"/>
    </xf>
    <xf numFmtId="0" fontId="11" fillId="3" borderId="6" xfId="0" applyFont="1" applyFill="1" applyBorder="1" applyAlignment="1">
      <alignment vertical="top"/>
    </xf>
    <xf numFmtId="44" fontId="11" fillId="3" borderId="1" xfId="0" applyNumberFormat="1" applyFont="1" applyFill="1" applyBorder="1" applyAlignment="1">
      <alignment vertical="top"/>
    </xf>
    <xf numFmtId="0" fontId="12" fillId="0" borderId="6" xfId="0" applyFont="1" applyBorder="1" applyAlignment="1">
      <alignment horizontal="left" vertical="top"/>
    </xf>
    <xf numFmtId="44" fontId="12" fillId="0" borderId="1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vertical="top"/>
    </xf>
    <xf numFmtId="44" fontId="11" fillId="0" borderId="12" xfId="0" applyNumberFormat="1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44" fontId="11" fillId="0" borderId="2" xfId="0" applyNumberFormat="1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3" borderId="6" xfId="0" applyFont="1" applyFill="1" applyBorder="1" applyAlignment="1">
      <alignment horizontal="left" vertical="top"/>
    </xf>
    <xf numFmtId="44" fontId="11" fillId="3" borderId="1" xfId="0" applyNumberFormat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/>
    </xf>
    <xf numFmtId="44" fontId="11" fillId="2" borderId="1" xfId="0" applyNumberFormat="1" applyFont="1" applyFill="1" applyBorder="1" applyAlignment="1">
      <alignment horizontal="right" vertical="top"/>
    </xf>
    <xf numFmtId="44" fontId="11" fillId="2" borderId="1" xfId="0" applyNumberFormat="1" applyFont="1" applyFill="1" applyBorder="1" applyAlignment="1">
      <alignment horizontal="center" vertical="top"/>
    </xf>
    <xf numFmtId="0" fontId="12" fillId="0" borderId="6" xfId="0" applyFont="1" applyBorder="1" applyAlignment="1">
      <alignment horizontal="left" vertical="top" wrapText="1"/>
    </xf>
    <xf numFmtId="44" fontId="12" fillId="0" borderId="1" xfId="0" applyNumberFormat="1" applyFont="1" applyBorder="1" applyAlignment="1">
      <alignment horizontal="right" vertical="top"/>
    </xf>
    <xf numFmtId="165" fontId="12" fillId="0" borderId="1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44" fontId="12" fillId="2" borderId="1" xfId="0" applyNumberFormat="1" applyFont="1" applyFill="1" applyBorder="1" applyAlignment="1">
      <alignment horizontal="center" vertical="top"/>
    </xf>
    <xf numFmtId="165" fontId="12" fillId="4" borderId="1" xfId="0" applyNumberFormat="1" applyFont="1" applyFill="1" applyBorder="1" applyAlignment="1">
      <alignment horizontal="center" vertical="top" wrapText="1"/>
    </xf>
    <xf numFmtId="44" fontId="12" fillId="2" borderId="1" xfId="1" applyNumberFormat="1" applyFont="1" applyFill="1" applyBorder="1" applyAlignment="1">
      <alignment horizontal="center" vertical="top"/>
    </xf>
    <xf numFmtId="44" fontId="12" fillId="0" borderId="1" xfId="1" applyNumberFormat="1" applyFont="1" applyFill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44" fontId="12" fillId="3" borderId="1" xfId="0" applyNumberFormat="1" applyFont="1" applyFill="1" applyBorder="1" applyAlignment="1">
      <alignment horizontal="right" vertical="top"/>
    </xf>
    <xf numFmtId="0" fontId="12" fillId="2" borderId="6" xfId="0" applyFont="1" applyFill="1" applyBorder="1" applyAlignment="1">
      <alignment horizontal="left" vertical="top" wrapText="1"/>
    </xf>
    <xf numFmtId="44" fontId="12" fillId="2" borderId="1" xfId="0" applyNumberFormat="1" applyFont="1" applyFill="1" applyBorder="1" applyAlignment="1">
      <alignment horizontal="right" vertical="top"/>
    </xf>
    <xf numFmtId="0" fontId="3" fillId="0" borderId="6" xfId="0" applyFont="1" applyBorder="1"/>
    <xf numFmtId="44" fontId="3" fillId="0" borderId="1" xfId="1" applyNumberFormat="1" applyFont="1" applyFill="1" applyBorder="1"/>
    <xf numFmtId="0" fontId="12" fillId="4" borderId="6" xfId="0" applyFont="1" applyFill="1" applyBorder="1" applyAlignment="1">
      <alignment vertical="top"/>
    </xf>
    <xf numFmtId="165" fontId="12" fillId="4" borderId="1" xfId="0" applyNumberFormat="1" applyFont="1" applyFill="1" applyBorder="1" applyAlignment="1">
      <alignment horizontal="center" vertical="top"/>
    </xf>
    <xf numFmtId="0" fontId="12" fillId="4" borderId="7" xfId="0" applyFont="1" applyFill="1" applyBorder="1" applyAlignment="1">
      <alignment horizontal="left" vertical="top"/>
    </xf>
    <xf numFmtId="44" fontId="12" fillId="0" borderId="1" xfId="1" applyNumberFormat="1" applyFont="1" applyFill="1" applyBorder="1" applyAlignment="1">
      <alignment horizontal="right" vertical="top"/>
    </xf>
    <xf numFmtId="0" fontId="12" fillId="0" borderId="6" xfId="0" applyFont="1" applyBorder="1"/>
    <xf numFmtId="0" fontId="12" fillId="2" borderId="6" xfId="0" applyFont="1" applyFill="1" applyBorder="1"/>
    <xf numFmtId="0" fontId="12" fillId="0" borderId="6" xfId="0" applyFont="1" applyBorder="1" applyAlignment="1">
      <alignment vertical="top"/>
    </xf>
    <xf numFmtId="0" fontId="3" fillId="2" borderId="6" xfId="0" applyFont="1" applyFill="1" applyBorder="1"/>
    <xf numFmtId="44" fontId="12" fillId="2" borderId="1" xfId="1" applyNumberFormat="1" applyFont="1" applyFill="1" applyBorder="1" applyAlignment="1">
      <alignment horizontal="right" vertical="top"/>
    </xf>
    <xf numFmtId="0" fontId="12" fillId="0" borderId="18" xfId="0" applyFont="1" applyBorder="1"/>
    <xf numFmtId="44" fontId="12" fillId="2" borderId="1" xfId="1" applyNumberFormat="1" applyFont="1" applyFill="1" applyBorder="1" applyAlignment="1">
      <alignment vertical="top"/>
    </xf>
    <xf numFmtId="44" fontId="12" fillId="0" borderId="1" xfId="0" applyNumberFormat="1" applyFont="1" applyBorder="1" applyAlignment="1" applyProtection="1">
      <alignment horizontal="right" vertical="top"/>
      <protection locked="0"/>
    </xf>
    <xf numFmtId="16" fontId="12" fillId="0" borderId="7" xfId="0" applyNumberFormat="1" applyFont="1" applyBorder="1" applyAlignment="1">
      <alignment horizontal="left" vertical="top"/>
    </xf>
    <xf numFmtId="44" fontId="12" fillId="4" borderId="1" xfId="0" applyNumberFormat="1" applyFont="1" applyFill="1" applyBorder="1" applyAlignment="1">
      <alignment horizontal="right" vertical="top"/>
    </xf>
    <xf numFmtId="165" fontId="13" fillId="4" borderId="1" xfId="0" applyNumberFormat="1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left" vertical="top"/>
    </xf>
    <xf numFmtId="0" fontId="12" fillId="3" borderId="6" xfId="0" applyFont="1" applyFill="1" applyBorder="1"/>
    <xf numFmtId="44" fontId="12" fillId="3" borderId="1" xfId="1" applyNumberFormat="1" applyFont="1" applyFill="1" applyBorder="1" applyAlignment="1">
      <alignment vertical="top"/>
    </xf>
    <xf numFmtId="0" fontId="12" fillId="4" borderId="7" xfId="0" applyFont="1" applyFill="1" applyBorder="1" applyAlignment="1">
      <alignment horizontal="left" vertical="top" wrapText="1"/>
    </xf>
    <xf numFmtId="44" fontId="12" fillId="0" borderId="1" xfId="1" applyNumberFormat="1" applyFont="1" applyFill="1" applyBorder="1" applyAlignment="1">
      <alignment vertical="top"/>
    </xf>
    <xf numFmtId="0" fontId="11" fillId="2" borderId="17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  <xf numFmtId="44" fontId="12" fillId="4" borderId="0" xfId="0" applyNumberFormat="1" applyFont="1" applyFill="1" applyAlignment="1">
      <alignment horizontal="right" vertical="top"/>
    </xf>
    <xf numFmtId="165" fontId="12" fillId="4" borderId="0" xfId="0" applyNumberFormat="1" applyFont="1" applyFill="1" applyAlignment="1">
      <alignment horizontal="center" vertical="top" wrapText="1"/>
    </xf>
    <xf numFmtId="0" fontId="12" fillId="0" borderId="0" xfId="0" applyFont="1" applyAlignment="1">
      <alignment vertical="top"/>
    </xf>
    <xf numFmtId="44" fontId="12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3" borderId="6" xfId="0" applyFont="1" applyFill="1" applyBorder="1" applyAlignment="1">
      <alignment vertical="top" wrapText="1"/>
    </xf>
    <xf numFmtId="44" fontId="3" fillId="0" borderId="0" xfId="0" applyNumberFormat="1" applyFont="1"/>
    <xf numFmtId="0" fontId="11" fillId="3" borderId="19" xfId="0" applyFont="1" applyFill="1" applyBorder="1" applyAlignment="1">
      <alignment horizontal="left" vertical="top"/>
    </xf>
    <xf numFmtId="0" fontId="12" fillId="4" borderId="6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/>
    </xf>
    <xf numFmtId="44" fontId="12" fillId="3" borderId="1" xfId="0" applyNumberFormat="1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165" fontId="12" fillId="0" borderId="1" xfId="2" applyNumberFormat="1" applyFont="1" applyFill="1" applyBorder="1" applyAlignment="1">
      <alignment horizontal="center"/>
    </xf>
    <xf numFmtId="166" fontId="3" fillId="0" borderId="1" xfId="2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0" fillId="0" borderId="0" xfId="2" applyFont="1"/>
    <xf numFmtId="44" fontId="0" fillId="0" borderId="0" xfId="0" applyNumberFormat="1"/>
    <xf numFmtId="0" fontId="11" fillId="0" borderId="1" xfId="0" applyFont="1" applyBorder="1" applyAlignment="1">
      <alignment vertical="top"/>
    </xf>
    <xf numFmtId="44" fontId="11" fillId="0" borderId="1" xfId="0" applyNumberFormat="1" applyFont="1" applyBorder="1" applyAlignment="1">
      <alignment vertical="top"/>
    </xf>
    <xf numFmtId="44" fontId="11" fillId="3" borderId="1" xfId="0" applyNumberFormat="1" applyFont="1" applyFill="1" applyBorder="1" applyAlignment="1" applyProtection="1">
      <alignment horizontal="center" vertical="top"/>
      <protection locked="0"/>
    </xf>
    <xf numFmtId="0" fontId="0" fillId="0" borderId="6" xfId="0" applyBorder="1"/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horizontal="center" vertical="top"/>
    </xf>
    <xf numFmtId="0" fontId="15" fillId="0" borderId="6" xfId="0" applyFont="1" applyBorder="1"/>
    <xf numFmtId="0" fontId="3" fillId="0" borderId="7" xfId="0" applyFont="1" applyBorder="1" applyAlignment="1">
      <alignment horizontal="center"/>
    </xf>
    <xf numFmtId="0" fontId="10" fillId="0" borderId="6" xfId="0" applyFont="1" applyBorder="1"/>
    <xf numFmtId="0" fontId="11" fillId="2" borderId="30" xfId="0" applyFont="1" applyFill="1" applyBorder="1" applyAlignment="1">
      <alignment horizontal="left" vertical="top" wrapText="1"/>
    </xf>
    <xf numFmtId="44" fontId="11" fillId="2" borderId="31" xfId="0" applyNumberFormat="1" applyFont="1" applyFill="1" applyBorder="1" applyAlignment="1">
      <alignment horizontal="right" vertical="top"/>
    </xf>
    <xf numFmtId="165" fontId="11" fillId="2" borderId="31" xfId="0" applyNumberFormat="1" applyFont="1" applyFill="1" applyBorder="1" applyAlignment="1">
      <alignment horizontal="center" vertical="top" wrapText="1"/>
    </xf>
    <xf numFmtId="0" fontId="11" fillId="2" borderId="32" xfId="0" applyFont="1" applyFill="1" applyBorder="1" applyAlignment="1">
      <alignment horizontal="left" vertical="top" wrapText="1"/>
    </xf>
    <xf numFmtId="44" fontId="12" fillId="0" borderId="1" xfId="2" applyFont="1" applyBorder="1" applyAlignment="1">
      <alignment horizontal="center" vertical="top"/>
    </xf>
    <xf numFmtId="44" fontId="16" fillId="0" borderId="0" xfId="2" applyFont="1" applyFill="1" applyBorder="1" applyAlignment="1">
      <alignment horizontal="center"/>
    </xf>
    <xf numFmtId="44" fontId="12" fillId="0" borderId="0" xfId="0" applyNumberFormat="1" applyFont="1" applyAlignment="1">
      <alignment horizontal="right" vertical="top"/>
    </xf>
    <xf numFmtId="0" fontId="12" fillId="0" borderId="6" xfId="0" applyFont="1" applyBorder="1" applyAlignment="1">
      <alignment horizontal="left"/>
    </xf>
    <xf numFmtId="165" fontId="12" fillId="0" borderId="7" xfId="0" applyNumberFormat="1" applyFont="1" applyBorder="1" applyAlignment="1">
      <alignment horizontal="left" vertical="top" wrapText="1"/>
    </xf>
    <xf numFmtId="44" fontId="12" fillId="0" borderId="1" xfId="2" applyFont="1" applyFill="1" applyBorder="1" applyAlignment="1">
      <alignment horizontal="center" vertical="top"/>
    </xf>
    <xf numFmtId="44" fontId="12" fillId="0" borderId="1" xfId="2" applyFont="1" applyBorder="1"/>
    <xf numFmtId="44" fontId="12" fillId="0" borderId="33" xfId="0" applyNumberFormat="1" applyFont="1" applyBorder="1" applyAlignment="1">
      <alignment horizontal="right" vertical="top"/>
    </xf>
    <xf numFmtId="165" fontId="12" fillId="0" borderId="33" xfId="0" applyNumberFormat="1" applyFont="1" applyBorder="1" applyAlignment="1">
      <alignment horizontal="center" vertical="top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justify"/>
    </xf>
    <xf numFmtId="16" fontId="12" fillId="0" borderId="7" xfId="0" applyNumberFormat="1" applyFont="1" applyBorder="1" applyAlignment="1">
      <alignment vertical="top"/>
    </xf>
    <xf numFmtId="0" fontId="3" fillId="0" borderId="6" xfId="0" applyFont="1" applyBorder="1" applyAlignment="1">
      <alignment vertical="center"/>
    </xf>
    <xf numFmtId="165" fontId="1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horizontal="center" vertical="top" wrapText="1"/>
    </xf>
    <xf numFmtId="165" fontId="12" fillId="3" borderId="7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44" fontId="11" fillId="0" borderId="14" xfId="0" applyNumberFormat="1" applyFont="1" applyBorder="1" applyAlignment="1">
      <alignment horizontal="center" vertical="top"/>
    </xf>
    <xf numFmtId="44" fontId="11" fillId="0" borderId="10" xfId="0" applyNumberFormat="1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164" fontId="8" fillId="0" borderId="7" xfId="0" applyNumberFormat="1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165" fontId="12" fillId="0" borderId="14" xfId="0" applyNumberFormat="1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165" fontId="11" fillId="3" borderId="1" xfId="0" applyNumberFormat="1" applyFont="1" applyFill="1" applyBorder="1" applyAlignment="1">
      <alignment horizontal="center" vertical="top"/>
    </xf>
    <xf numFmtId="165" fontId="11" fillId="3" borderId="7" xfId="0" applyNumberFormat="1" applyFont="1" applyFill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44" fontId="12" fillId="0" borderId="14" xfId="0" applyNumberFormat="1" applyFont="1" applyBorder="1" applyAlignment="1">
      <alignment horizontal="center" vertical="top"/>
    </xf>
    <xf numFmtId="44" fontId="12" fillId="0" borderId="10" xfId="0" applyNumberFormat="1" applyFont="1" applyBorder="1" applyAlignment="1">
      <alignment horizontal="center" vertical="top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44" fontId="11" fillId="3" borderId="14" xfId="0" applyNumberFormat="1" applyFont="1" applyFill="1" applyBorder="1" applyAlignment="1">
      <alignment horizontal="center" vertical="top"/>
    </xf>
    <xf numFmtId="44" fontId="11" fillId="3" borderId="10" xfId="0" applyNumberFormat="1" applyFont="1" applyFill="1" applyBorder="1" applyAlignment="1">
      <alignment horizontal="center" vertical="top"/>
    </xf>
    <xf numFmtId="0" fontId="8" fillId="0" borderId="1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164" fontId="8" fillId="0" borderId="14" xfId="0" applyNumberFormat="1" applyFont="1" applyBorder="1" applyAlignment="1">
      <alignment horizontal="left" vertical="top"/>
    </xf>
    <xf numFmtId="164" fontId="8" fillId="0" borderId="10" xfId="0" applyNumberFormat="1" applyFont="1" applyBorder="1" applyAlignment="1">
      <alignment horizontal="left" vertical="top"/>
    </xf>
    <xf numFmtId="44" fontId="12" fillId="0" borderId="25" xfId="1" applyNumberFormat="1" applyFont="1" applyFill="1" applyBorder="1" applyAlignment="1">
      <alignment horizontal="center" vertical="top"/>
    </xf>
    <xf numFmtId="44" fontId="12" fillId="0" borderId="26" xfId="1" applyNumberFormat="1" applyFont="1" applyFill="1" applyBorder="1" applyAlignment="1">
      <alignment horizontal="center" vertical="top"/>
    </xf>
    <xf numFmtId="44" fontId="11" fillId="2" borderId="27" xfId="0" applyNumberFormat="1" applyFont="1" applyFill="1" applyBorder="1" applyAlignment="1">
      <alignment horizontal="center" vertical="top"/>
    </xf>
    <xf numFmtId="44" fontId="11" fillId="2" borderId="28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44" fontId="11" fillId="3" borderId="24" xfId="0" applyNumberFormat="1" applyFont="1" applyFill="1" applyBorder="1" applyAlignment="1" applyProtection="1">
      <alignment horizontal="center" vertical="top"/>
      <protection locked="0"/>
    </xf>
    <xf numFmtId="44" fontId="11" fillId="3" borderId="5" xfId="0" applyNumberFormat="1" applyFont="1" applyFill="1" applyBorder="1" applyAlignment="1" applyProtection="1">
      <alignment horizontal="center" vertical="top"/>
      <protection locked="0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B1:H277"/>
  <sheetViews>
    <sheetView view="pageBreakPreview" topLeftCell="A109" zoomScale="60" zoomScaleNormal="93" workbookViewId="0">
      <selection activeCell="F136" sqref="F136"/>
    </sheetView>
  </sheetViews>
  <sheetFormatPr defaultRowHeight="14.4" x14ac:dyDescent="0.3"/>
  <cols>
    <col min="2" max="2" width="59.88671875" customWidth="1"/>
    <col min="3" max="3" width="19.6640625" customWidth="1"/>
    <col min="4" max="4" width="14.33203125" customWidth="1"/>
    <col min="5" max="5" width="56.44140625" customWidth="1"/>
    <col min="6" max="6" width="16.109375" customWidth="1"/>
    <col min="7" max="7" width="16.44140625" customWidth="1"/>
  </cols>
  <sheetData>
    <row r="1" spans="2:7" ht="16.2" thickBot="1" x14ac:dyDescent="0.35">
      <c r="B1" s="2"/>
      <c r="C1" s="2"/>
      <c r="D1" s="2"/>
      <c r="E1" s="2"/>
      <c r="F1" s="2"/>
      <c r="G1" s="2"/>
    </row>
    <row r="2" spans="2:7" ht="43.2" customHeight="1" x14ac:dyDescent="0.3">
      <c r="B2" s="153" t="s">
        <v>8</v>
      </c>
      <c r="C2" s="154"/>
      <c r="D2" s="154"/>
      <c r="E2" s="155"/>
      <c r="F2" s="3"/>
      <c r="G2" s="3"/>
    </row>
    <row r="3" spans="2:7" ht="15.6" x14ac:dyDescent="0.3">
      <c r="B3" s="9" t="s">
        <v>0</v>
      </c>
      <c r="C3" s="146" t="s">
        <v>4</v>
      </c>
      <c r="D3" s="146"/>
      <c r="E3" s="147"/>
      <c r="F3" s="3"/>
      <c r="G3" s="3"/>
    </row>
    <row r="4" spans="2:7" ht="15" x14ac:dyDescent="0.3">
      <c r="B4" s="9" t="s">
        <v>1</v>
      </c>
      <c r="C4" s="146" t="s">
        <v>5</v>
      </c>
      <c r="D4" s="146"/>
      <c r="E4" s="147"/>
      <c r="F4" s="4"/>
      <c r="G4" s="4"/>
    </row>
    <row r="5" spans="2:7" ht="15" x14ac:dyDescent="0.3">
      <c r="B5" s="9" t="s">
        <v>2</v>
      </c>
      <c r="C5" s="146" t="s">
        <v>9</v>
      </c>
      <c r="D5" s="146"/>
      <c r="E5" s="147"/>
      <c r="F5" s="4"/>
      <c r="G5" s="4"/>
    </row>
    <row r="6" spans="2:7" ht="15" x14ac:dyDescent="0.3">
      <c r="B6" s="9" t="s">
        <v>1</v>
      </c>
      <c r="C6" s="146" t="s">
        <v>10</v>
      </c>
      <c r="D6" s="146"/>
      <c r="E6" s="147"/>
      <c r="F6" s="4"/>
      <c r="G6" s="4"/>
    </row>
    <row r="7" spans="2:7" ht="15" x14ac:dyDescent="0.3">
      <c r="B7" s="9" t="s">
        <v>11</v>
      </c>
      <c r="C7" s="146" t="s">
        <v>6</v>
      </c>
      <c r="D7" s="146"/>
      <c r="E7" s="147"/>
      <c r="F7" s="4"/>
      <c r="G7" s="4"/>
    </row>
    <row r="8" spans="2:7" ht="15" x14ac:dyDescent="0.3">
      <c r="B8" s="9" t="s">
        <v>12</v>
      </c>
      <c r="C8" s="146" t="s">
        <v>102</v>
      </c>
      <c r="D8" s="146"/>
      <c r="E8" s="147"/>
      <c r="F8" s="4"/>
      <c r="G8" s="4"/>
    </row>
    <row r="9" spans="2:7" ht="15" x14ac:dyDescent="0.3">
      <c r="B9" s="9" t="s">
        <v>3</v>
      </c>
      <c r="C9" s="146" t="s">
        <v>13</v>
      </c>
      <c r="D9" s="146"/>
      <c r="E9" s="147"/>
      <c r="F9" s="4"/>
      <c r="G9" s="4"/>
    </row>
    <row r="10" spans="2:7" ht="15" x14ac:dyDescent="0.3">
      <c r="B10" s="9" t="s">
        <v>14</v>
      </c>
      <c r="C10" s="148">
        <v>1000000</v>
      </c>
      <c r="D10" s="148"/>
      <c r="E10" s="149"/>
      <c r="F10" s="4"/>
      <c r="G10" s="4"/>
    </row>
    <row r="11" spans="2:7" ht="15.6" x14ac:dyDescent="0.3">
      <c r="B11" s="150"/>
      <c r="C11" s="151"/>
      <c r="D11" s="151"/>
      <c r="E11" s="152"/>
      <c r="F11" s="2"/>
      <c r="G11" s="2"/>
    </row>
    <row r="12" spans="2:7" ht="15.6" x14ac:dyDescent="0.3">
      <c r="B12" s="130" t="s">
        <v>160</v>
      </c>
      <c r="C12" s="131"/>
      <c r="D12" s="131"/>
      <c r="E12" s="132"/>
      <c r="F12" s="5"/>
      <c r="G12" s="5"/>
    </row>
    <row r="13" spans="2:7" s="1" customFormat="1" ht="39" customHeight="1" x14ac:dyDescent="0.3">
      <c r="B13" s="133"/>
      <c r="C13" s="134"/>
      <c r="D13" s="134"/>
      <c r="E13" s="135"/>
      <c r="F13" s="69"/>
      <c r="G13" s="69"/>
    </row>
    <row r="14" spans="2:7" x14ac:dyDescent="0.3">
      <c r="B14" s="10" t="s">
        <v>15</v>
      </c>
      <c r="C14" s="11">
        <f>C15+C16+C17</f>
        <v>218665.20999999996</v>
      </c>
      <c r="D14" s="136"/>
      <c r="E14" s="137"/>
      <c r="F14" s="6"/>
      <c r="G14" s="7"/>
    </row>
    <row r="15" spans="2:7" x14ac:dyDescent="0.3">
      <c r="B15" s="12" t="s">
        <v>16</v>
      </c>
      <c r="C15" s="13">
        <v>153708.35999999999</v>
      </c>
      <c r="D15" s="128"/>
      <c r="E15" s="129"/>
      <c r="F15" s="6"/>
      <c r="G15" s="7"/>
    </row>
    <row r="16" spans="2:7" x14ac:dyDescent="0.3">
      <c r="B16" s="12" t="s">
        <v>17</v>
      </c>
      <c r="C16" s="13">
        <v>60976.61</v>
      </c>
      <c r="D16" s="128"/>
      <c r="E16" s="129"/>
      <c r="F16" s="6"/>
      <c r="G16" s="7"/>
    </row>
    <row r="17" spans="2:8" x14ac:dyDescent="0.3">
      <c r="B17" s="12" t="s">
        <v>105</v>
      </c>
      <c r="C17" s="13">
        <v>3980.24</v>
      </c>
      <c r="D17" s="128"/>
      <c r="E17" s="129"/>
      <c r="F17" s="6"/>
      <c r="G17" s="7"/>
    </row>
    <row r="18" spans="2:8" x14ac:dyDescent="0.3">
      <c r="B18" s="93"/>
      <c r="C18" s="90"/>
      <c r="D18" s="142"/>
      <c r="E18" s="143"/>
      <c r="F18" s="81"/>
      <c r="G18" s="6"/>
      <c r="H18" s="7"/>
    </row>
    <row r="19" spans="2:8" ht="31.2" customHeight="1" x14ac:dyDescent="0.3">
      <c r="B19" s="70" t="s">
        <v>18</v>
      </c>
      <c r="C19" s="11">
        <f>C10-C14</f>
        <v>781334.79</v>
      </c>
      <c r="D19" s="136"/>
      <c r="E19" s="137"/>
      <c r="F19" s="6"/>
      <c r="G19" s="7"/>
    </row>
    <row r="20" spans="2:8" x14ac:dyDescent="0.3">
      <c r="B20" s="94"/>
      <c r="C20" s="91"/>
      <c r="D20" s="144"/>
      <c r="E20" s="145"/>
      <c r="F20" s="6"/>
      <c r="G20" s="7"/>
    </row>
    <row r="21" spans="2:8" x14ac:dyDescent="0.3">
      <c r="B21" s="20" t="s">
        <v>19</v>
      </c>
      <c r="C21" s="21">
        <f>C22+C25</f>
        <v>794087.89999999991</v>
      </c>
      <c r="D21" s="138"/>
      <c r="E21" s="139"/>
      <c r="F21" s="6"/>
      <c r="G21" s="7"/>
    </row>
    <row r="22" spans="2:8" x14ac:dyDescent="0.3">
      <c r="B22" s="20" t="s">
        <v>20</v>
      </c>
      <c r="C22" s="21">
        <f>C23</f>
        <v>185977.8</v>
      </c>
      <c r="D22" s="138"/>
      <c r="E22" s="139"/>
      <c r="F22" s="6"/>
      <c r="G22" s="7"/>
    </row>
    <row r="23" spans="2:8" x14ac:dyDescent="0.3">
      <c r="B23" s="22" t="s">
        <v>21</v>
      </c>
      <c r="C23" s="23">
        <v>185977.8</v>
      </c>
      <c r="D23" s="140"/>
      <c r="E23" s="141"/>
      <c r="F23" s="6"/>
      <c r="G23" s="7"/>
    </row>
    <row r="24" spans="2:8" x14ac:dyDescent="0.3">
      <c r="B24" s="95"/>
      <c r="C24" s="13"/>
      <c r="D24" s="156"/>
      <c r="E24" s="157"/>
      <c r="F24" s="6"/>
      <c r="G24" s="7"/>
    </row>
    <row r="25" spans="2:8" x14ac:dyDescent="0.3">
      <c r="B25" s="10" t="s">
        <v>22</v>
      </c>
      <c r="C25" s="11">
        <f>C26+C31</f>
        <v>608110.1</v>
      </c>
      <c r="D25" s="136"/>
      <c r="E25" s="137"/>
      <c r="F25" s="6"/>
      <c r="G25" s="7"/>
    </row>
    <row r="26" spans="2:8" x14ac:dyDescent="0.3">
      <c r="B26" s="22" t="s">
        <v>23</v>
      </c>
      <c r="C26" s="24">
        <f>SUM(C27:C29)</f>
        <v>608075.1</v>
      </c>
      <c r="D26" s="140"/>
      <c r="E26" s="141"/>
      <c r="F26" s="6"/>
      <c r="G26" s="7"/>
    </row>
    <row r="27" spans="2:8" x14ac:dyDescent="0.3">
      <c r="B27" s="115" t="s">
        <v>203</v>
      </c>
      <c r="C27" s="13">
        <v>350000</v>
      </c>
      <c r="D27" s="68">
        <v>45118</v>
      </c>
      <c r="E27" s="28" t="s">
        <v>100</v>
      </c>
      <c r="F27" s="6"/>
      <c r="G27" s="7"/>
    </row>
    <row r="28" spans="2:8" x14ac:dyDescent="0.3">
      <c r="B28" s="115" t="s">
        <v>204</v>
      </c>
      <c r="C28" s="67">
        <v>38075.1</v>
      </c>
      <c r="D28" s="68">
        <v>45120</v>
      </c>
      <c r="E28" s="28" t="s">
        <v>100</v>
      </c>
      <c r="F28" s="6"/>
      <c r="G28" s="7"/>
    </row>
    <row r="29" spans="2:8" x14ac:dyDescent="0.3">
      <c r="B29" s="115" t="s">
        <v>205</v>
      </c>
      <c r="C29" s="67">
        <v>220000</v>
      </c>
      <c r="D29" s="68">
        <v>45125</v>
      </c>
      <c r="E29" s="28" t="s">
        <v>100</v>
      </c>
      <c r="F29" s="6"/>
      <c r="G29" s="6"/>
    </row>
    <row r="30" spans="2:8" x14ac:dyDescent="0.3">
      <c r="B30" s="163"/>
      <c r="C30" s="164"/>
      <c r="D30" s="164"/>
      <c r="E30" s="165"/>
      <c r="F30" s="6"/>
      <c r="G30" s="6"/>
    </row>
    <row r="31" spans="2:8" x14ac:dyDescent="0.3">
      <c r="B31" s="29" t="s">
        <v>24</v>
      </c>
      <c r="C31" s="23">
        <f>C32+C33</f>
        <v>35</v>
      </c>
      <c r="D31" s="126"/>
      <c r="E31" s="127"/>
      <c r="F31" s="6"/>
      <c r="G31" s="6"/>
    </row>
    <row r="32" spans="2:8" x14ac:dyDescent="0.3">
      <c r="B32" s="25" t="s">
        <v>25</v>
      </c>
      <c r="C32" s="26">
        <v>35</v>
      </c>
      <c r="D32" s="158"/>
      <c r="E32" s="159"/>
      <c r="F32" s="6"/>
      <c r="G32" s="6"/>
    </row>
    <row r="33" spans="2:7" x14ac:dyDescent="0.3">
      <c r="B33" s="163"/>
      <c r="C33" s="164"/>
      <c r="D33" s="164"/>
      <c r="E33" s="165"/>
      <c r="F33" s="6"/>
      <c r="G33" s="6"/>
    </row>
    <row r="34" spans="2:7" x14ac:dyDescent="0.3">
      <c r="B34" s="163"/>
      <c r="C34" s="164"/>
      <c r="D34" s="164"/>
      <c r="E34" s="165"/>
      <c r="F34" s="6"/>
      <c r="G34" s="6"/>
    </row>
    <row r="35" spans="2:7" x14ac:dyDescent="0.3">
      <c r="B35" s="20" t="s">
        <v>26</v>
      </c>
      <c r="C35" s="92">
        <f>C36+C79+C105+C178+C207+C220+C238+C248+C252+C263</f>
        <v>788272.65000000014</v>
      </c>
      <c r="D35" s="161"/>
      <c r="E35" s="162"/>
      <c r="F35" s="6"/>
      <c r="G35" s="104"/>
    </row>
    <row r="36" spans="2:7" x14ac:dyDescent="0.3">
      <c r="B36" s="76" t="s">
        <v>27</v>
      </c>
      <c r="C36" s="77">
        <f>C37+C41+C47+C50+C53+C56+C59+C62+C66+C68+C71+C75</f>
        <v>420643.26</v>
      </c>
      <c r="D36" s="161"/>
      <c r="E36" s="162"/>
      <c r="F36" s="6"/>
      <c r="G36" s="6"/>
    </row>
    <row r="37" spans="2:7" x14ac:dyDescent="0.3">
      <c r="B37" s="38" t="s">
        <v>28</v>
      </c>
      <c r="C37" s="30">
        <f>SUM(C38:C40)</f>
        <v>118642.97</v>
      </c>
      <c r="D37" s="126"/>
      <c r="E37" s="127"/>
      <c r="F37" s="6"/>
      <c r="G37" s="6"/>
    </row>
    <row r="38" spans="2:7" s="8" customFormat="1" ht="13.8" x14ac:dyDescent="0.25">
      <c r="B38" s="48" t="s">
        <v>149</v>
      </c>
      <c r="C38" s="13">
        <v>115440.57</v>
      </c>
      <c r="D38" s="27">
        <v>45119</v>
      </c>
      <c r="E38" s="28" t="s">
        <v>210</v>
      </c>
      <c r="F38" s="71"/>
      <c r="G38" s="105"/>
    </row>
    <row r="39" spans="2:7" s="8" customFormat="1" ht="13.8" x14ac:dyDescent="0.25">
      <c r="B39" s="48" t="s">
        <v>161</v>
      </c>
      <c r="C39" s="13">
        <v>3202.4</v>
      </c>
      <c r="D39" s="27">
        <v>45119</v>
      </c>
      <c r="E39" s="28" t="s">
        <v>210</v>
      </c>
      <c r="F39" s="71"/>
      <c r="G39" s="71"/>
    </row>
    <row r="40" spans="2:7" s="8" customFormat="1" ht="13.8" x14ac:dyDescent="0.25">
      <c r="B40" s="48"/>
      <c r="C40" s="13"/>
      <c r="D40" s="27"/>
      <c r="E40" s="28"/>
      <c r="F40" s="71"/>
      <c r="G40" s="71"/>
    </row>
    <row r="41" spans="2:7" x14ac:dyDescent="0.3">
      <c r="B41" s="38" t="s">
        <v>29</v>
      </c>
      <c r="C41" s="30">
        <f>SUM(C42:C46)</f>
        <v>9969.5</v>
      </c>
      <c r="D41" s="126"/>
      <c r="E41" s="127"/>
      <c r="F41" s="6"/>
      <c r="G41" s="6"/>
    </row>
    <row r="42" spans="2:7" x14ac:dyDescent="0.3">
      <c r="B42" s="46" t="s">
        <v>115</v>
      </c>
      <c r="C42" s="13">
        <v>2101.15</v>
      </c>
      <c r="D42" s="27">
        <v>45110</v>
      </c>
      <c r="E42" s="28" t="s">
        <v>211</v>
      </c>
      <c r="F42" s="6"/>
      <c r="G42" s="6"/>
    </row>
    <row r="43" spans="2:7" ht="16.5" customHeight="1" x14ac:dyDescent="0.3">
      <c r="B43" s="46" t="s">
        <v>114</v>
      </c>
      <c r="C43" s="13">
        <v>3395.95</v>
      </c>
      <c r="D43" s="27">
        <v>45110</v>
      </c>
      <c r="E43" s="28" t="s">
        <v>211</v>
      </c>
      <c r="F43" s="6"/>
      <c r="G43" s="6"/>
    </row>
    <row r="44" spans="2:7" x14ac:dyDescent="0.3">
      <c r="B44" s="106" t="s">
        <v>116</v>
      </c>
      <c r="C44" s="13">
        <v>2161.06</v>
      </c>
      <c r="D44" s="27">
        <v>45110</v>
      </c>
      <c r="E44" s="28" t="s">
        <v>211</v>
      </c>
      <c r="F44" s="6"/>
      <c r="G44" s="6"/>
    </row>
    <row r="45" spans="2:7" x14ac:dyDescent="0.3">
      <c r="B45" s="46" t="s">
        <v>113</v>
      </c>
      <c r="C45" s="13">
        <v>2311.34</v>
      </c>
      <c r="D45" s="27">
        <v>45110</v>
      </c>
      <c r="E45" s="28" t="s">
        <v>211</v>
      </c>
      <c r="F45" s="6"/>
      <c r="G45" s="6"/>
    </row>
    <row r="46" spans="2:7" x14ac:dyDescent="0.3">
      <c r="B46" s="73"/>
      <c r="C46" s="13"/>
      <c r="D46" s="31"/>
      <c r="E46" s="28"/>
      <c r="F46" s="6"/>
      <c r="G46" s="6"/>
    </row>
    <row r="47" spans="2:7" x14ac:dyDescent="0.3">
      <c r="B47" s="38" t="s">
        <v>30</v>
      </c>
      <c r="C47" s="30">
        <f>C48+C49</f>
        <v>6070.92</v>
      </c>
      <c r="D47" s="126"/>
      <c r="E47" s="127"/>
      <c r="F47" s="6"/>
      <c r="G47" s="6"/>
    </row>
    <row r="48" spans="2:7" ht="17.25" customHeight="1" x14ac:dyDescent="0.3">
      <c r="B48" s="25" t="s">
        <v>182</v>
      </c>
      <c r="C48" s="103">
        <v>6070.92</v>
      </c>
      <c r="D48" s="27">
        <v>45126</v>
      </c>
      <c r="E48" s="28" t="s">
        <v>211</v>
      </c>
      <c r="F48" s="6"/>
      <c r="G48" s="6"/>
    </row>
    <row r="49" spans="2:7" x14ac:dyDescent="0.3">
      <c r="B49" s="25"/>
      <c r="C49" s="13"/>
      <c r="D49" s="27"/>
      <c r="E49" s="28"/>
      <c r="F49" s="6"/>
      <c r="G49" s="6"/>
    </row>
    <row r="50" spans="2:7" x14ac:dyDescent="0.3">
      <c r="B50" s="38" t="s">
        <v>31</v>
      </c>
      <c r="C50" s="30">
        <f>SUM(C51:C52)</f>
        <v>0</v>
      </c>
      <c r="D50" s="126"/>
      <c r="E50" s="127"/>
      <c r="F50" s="6"/>
      <c r="G50" s="6"/>
    </row>
    <row r="51" spans="2:7" x14ac:dyDescent="0.3">
      <c r="B51" s="25"/>
      <c r="C51" s="13"/>
      <c r="D51" s="27"/>
      <c r="E51" s="28"/>
      <c r="F51" s="6"/>
      <c r="G51" s="6"/>
    </row>
    <row r="52" spans="2:7" x14ac:dyDescent="0.3">
      <c r="B52" s="25"/>
      <c r="C52" s="13"/>
      <c r="D52" s="27"/>
      <c r="E52" s="28"/>
      <c r="F52" s="6"/>
      <c r="G52" s="6"/>
    </row>
    <row r="53" spans="2:7" x14ac:dyDescent="0.3">
      <c r="B53" s="38" t="s">
        <v>32</v>
      </c>
      <c r="C53" s="30">
        <f>C54</f>
        <v>0</v>
      </c>
      <c r="D53" s="126"/>
      <c r="E53" s="127"/>
      <c r="F53" s="6"/>
      <c r="G53" s="6"/>
    </row>
    <row r="54" spans="2:7" x14ac:dyDescent="0.3">
      <c r="B54" s="25"/>
      <c r="C54" s="13"/>
      <c r="D54" s="27"/>
      <c r="E54" s="28"/>
      <c r="F54" s="6"/>
      <c r="G54" s="6"/>
    </row>
    <row r="55" spans="2:7" x14ac:dyDescent="0.3">
      <c r="B55" s="25"/>
      <c r="C55" s="13"/>
      <c r="D55" s="27"/>
      <c r="E55" s="28"/>
      <c r="F55" s="6"/>
      <c r="G55" s="6"/>
    </row>
    <row r="56" spans="2:7" x14ac:dyDescent="0.3">
      <c r="B56" s="38" t="s">
        <v>33</v>
      </c>
      <c r="C56" s="30">
        <f>SUM(C57:C58)</f>
        <v>0</v>
      </c>
      <c r="D56" s="126"/>
      <c r="E56" s="127"/>
      <c r="F56" s="6"/>
      <c r="G56" s="6"/>
    </row>
    <row r="57" spans="2:7" x14ac:dyDescent="0.3">
      <c r="B57" s="25"/>
      <c r="C57" s="13"/>
      <c r="D57" s="27"/>
      <c r="E57" s="28"/>
      <c r="F57" s="6"/>
      <c r="G57" s="6"/>
    </row>
    <row r="58" spans="2:7" x14ac:dyDescent="0.3">
      <c r="B58" s="25"/>
      <c r="C58" s="13"/>
      <c r="D58" s="27"/>
      <c r="E58" s="28"/>
      <c r="F58" s="6"/>
      <c r="G58" s="6"/>
    </row>
    <row r="59" spans="2:7" x14ac:dyDescent="0.3">
      <c r="B59" s="38" t="s">
        <v>34</v>
      </c>
      <c r="C59" s="30">
        <f>C60</f>
        <v>0</v>
      </c>
      <c r="D59" s="126"/>
      <c r="E59" s="127"/>
      <c r="F59" s="6"/>
      <c r="G59" s="6"/>
    </row>
    <row r="60" spans="2:7" x14ac:dyDescent="0.3">
      <c r="B60" s="25"/>
      <c r="C60" s="13"/>
      <c r="D60" s="27"/>
      <c r="E60" s="28"/>
      <c r="F60" s="6"/>
      <c r="G60" s="6"/>
    </row>
    <row r="61" spans="2:7" x14ac:dyDescent="0.3">
      <c r="B61" s="25"/>
      <c r="C61" s="13"/>
      <c r="D61" s="27"/>
      <c r="E61" s="28"/>
      <c r="F61" s="6"/>
      <c r="G61" s="6"/>
    </row>
    <row r="62" spans="2:7" x14ac:dyDescent="0.3">
      <c r="B62" s="38" t="s">
        <v>35</v>
      </c>
      <c r="C62" s="30">
        <f>C63+C64</f>
        <v>6650</v>
      </c>
      <c r="D62" s="126"/>
      <c r="E62" s="127"/>
      <c r="F62" s="6"/>
      <c r="G62" s="6"/>
    </row>
    <row r="63" spans="2:7" x14ac:dyDescent="0.3">
      <c r="B63" s="25" t="s">
        <v>147</v>
      </c>
      <c r="C63" s="13">
        <v>3325</v>
      </c>
      <c r="D63" s="27">
        <v>45119</v>
      </c>
      <c r="E63" s="28" t="s">
        <v>148</v>
      </c>
      <c r="F63" s="6"/>
      <c r="G63" s="6"/>
    </row>
    <row r="64" spans="2:7" x14ac:dyDescent="0.3">
      <c r="B64" s="25" t="s">
        <v>147</v>
      </c>
      <c r="C64" s="13">
        <v>3325</v>
      </c>
      <c r="D64" s="27">
        <v>45121</v>
      </c>
      <c r="E64" s="28" t="s">
        <v>162</v>
      </c>
      <c r="F64" s="6"/>
      <c r="G64" s="6"/>
    </row>
    <row r="65" spans="2:7" x14ac:dyDescent="0.3">
      <c r="B65" s="25"/>
      <c r="C65" s="13"/>
      <c r="D65" s="27"/>
      <c r="E65" s="28"/>
      <c r="F65" s="6"/>
      <c r="G65" s="6"/>
    </row>
    <row r="66" spans="2:7" x14ac:dyDescent="0.3">
      <c r="B66" s="38" t="s">
        <v>36</v>
      </c>
      <c r="C66" s="30">
        <v>0</v>
      </c>
      <c r="D66" s="126"/>
      <c r="E66" s="127"/>
      <c r="F66" s="6"/>
      <c r="G66" s="6"/>
    </row>
    <row r="67" spans="2:7" x14ac:dyDescent="0.3">
      <c r="B67" s="25"/>
      <c r="C67" s="13"/>
      <c r="D67" s="27"/>
      <c r="E67" s="28"/>
      <c r="F67" s="6"/>
      <c r="G67" s="6"/>
    </row>
    <row r="68" spans="2:7" x14ac:dyDescent="0.3">
      <c r="B68" s="38" t="s">
        <v>37</v>
      </c>
      <c r="C68" s="32">
        <f>C69+C70</f>
        <v>0</v>
      </c>
      <c r="D68" s="126"/>
      <c r="E68" s="127"/>
      <c r="F68" s="6"/>
      <c r="G68" s="6"/>
    </row>
    <row r="69" spans="2:7" x14ac:dyDescent="0.3">
      <c r="B69" s="46"/>
      <c r="C69" s="33"/>
      <c r="D69" s="34"/>
      <c r="E69" s="35"/>
      <c r="F69" s="6"/>
      <c r="G69" s="6"/>
    </row>
    <row r="70" spans="2:7" x14ac:dyDescent="0.3">
      <c r="B70" s="46"/>
      <c r="C70" s="33"/>
      <c r="D70" s="34"/>
      <c r="E70" s="35"/>
      <c r="F70" s="6"/>
      <c r="G70" s="6"/>
    </row>
    <row r="71" spans="2:7" x14ac:dyDescent="0.3">
      <c r="B71" s="38" t="s">
        <v>38</v>
      </c>
      <c r="C71" s="30">
        <f>C72+C73</f>
        <v>6000</v>
      </c>
      <c r="D71" s="126"/>
      <c r="E71" s="127"/>
      <c r="F71" s="6"/>
      <c r="G71" s="6"/>
    </row>
    <row r="72" spans="2:7" x14ac:dyDescent="0.3">
      <c r="B72" s="25" t="s">
        <v>131</v>
      </c>
      <c r="C72" s="108">
        <v>2100</v>
      </c>
      <c r="D72" s="27">
        <v>45111</v>
      </c>
      <c r="E72" s="107" t="s">
        <v>129</v>
      </c>
      <c r="F72" s="6"/>
      <c r="G72" s="6"/>
    </row>
    <row r="73" spans="2:7" x14ac:dyDescent="0.3">
      <c r="B73" s="25" t="s">
        <v>131</v>
      </c>
      <c r="C73" s="109">
        <v>3900</v>
      </c>
      <c r="D73" s="27">
        <v>45111</v>
      </c>
      <c r="E73" s="84" t="s">
        <v>130</v>
      </c>
      <c r="F73" s="6"/>
      <c r="G73" s="6"/>
    </row>
    <row r="74" spans="2:7" x14ac:dyDescent="0.3">
      <c r="B74" s="25"/>
      <c r="C74" s="109"/>
      <c r="D74" s="27"/>
      <c r="E74" s="84"/>
      <c r="F74" s="6"/>
      <c r="G74" s="6"/>
    </row>
    <row r="75" spans="2:7" x14ac:dyDescent="0.3">
      <c r="B75" s="38" t="s">
        <v>39</v>
      </c>
      <c r="C75" s="30">
        <f>C76+C77</f>
        <v>273309.87</v>
      </c>
      <c r="D75" s="126"/>
      <c r="E75" s="127"/>
      <c r="F75" s="6"/>
      <c r="G75" s="6"/>
    </row>
    <row r="76" spans="2:7" ht="16.95" customHeight="1" x14ac:dyDescent="0.3">
      <c r="B76" s="25" t="s">
        <v>171</v>
      </c>
      <c r="C76" s="13">
        <v>1971.31</v>
      </c>
      <c r="D76" s="27">
        <v>45126</v>
      </c>
      <c r="E76" s="86" t="s">
        <v>172</v>
      </c>
      <c r="F76" s="6"/>
      <c r="G76" s="6"/>
    </row>
    <row r="77" spans="2:7" ht="16.95" customHeight="1" x14ac:dyDescent="0.3">
      <c r="B77" s="25" t="s">
        <v>171</v>
      </c>
      <c r="C77" s="13">
        <v>271338.56</v>
      </c>
      <c r="D77" s="31">
        <v>45126</v>
      </c>
      <c r="E77" s="60" t="s">
        <v>173</v>
      </c>
      <c r="F77" s="6"/>
      <c r="G77" s="6"/>
    </row>
    <row r="78" spans="2:7" x14ac:dyDescent="0.3">
      <c r="B78" s="73"/>
      <c r="C78" s="13"/>
      <c r="D78" s="31"/>
      <c r="E78" s="60"/>
      <c r="F78" s="6"/>
      <c r="G78" s="6"/>
    </row>
    <row r="79" spans="2:7" x14ac:dyDescent="0.3">
      <c r="B79" s="36" t="s">
        <v>40</v>
      </c>
      <c r="C79" s="37">
        <f>C80+C83+C87+C90+C93+C96+C99</f>
        <v>83026.13</v>
      </c>
      <c r="D79" s="124"/>
      <c r="E79" s="125"/>
      <c r="F79" s="6"/>
      <c r="G79" s="6"/>
    </row>
    <row r="80" spans="2:7" x14ac:dyDescent="0.3">
      <c r="B80" s="38" t="s">
        <v>41</v>
      </c>
      <c r="C80" s="39">
        <f>C81+C82</f>
        <v>19932.849999999999</v>
      </c>
      <c r="D80" s="126"/>
      <c r="E80" s="127"/>
    </row>
    <row r="81" spans="2:7" x14ac:dyDescent="0.3">
      <c r="B81" s="40" t="s">
        <v>111</v>
      </c>
      <c r="C81" s="41">
        <v>19932.849999999999</v>
      </c>
      <c r="D81" s="34">
        <v>45126</v>
      </c>
      <c r="E81" s="28" t="s">
        <v>212</v>
      </c>
    </row>
    <row r="82" spans="2:7" x14ac:dyDescent="0.3">
      <c r="B82" s="40"/>
      <c r="C82" s="41"/>
      <c r="D82" s="34"/>
      <c r="E82" s="28"/>
    </row>
    <row r="83" spans="2:7" x14ac:dyDescent="0.3">
      <c r="B83" s="38" t="s">
        <v>42</v>
      </c>
      <c r="C83" s="39">
        <f>SUM(C84:C85)</f>
        <v>13010.16</v>
      </c>
      <c r="D83" s="126"/>
      <c r="E83" s="127"/>
    </row>
    <row r="84" spans="2:7" x14ac:dyDescent="0.3">
      <c r="B84" s="48" t="s">
        <v>43</v>
      </c>
      <c r="C84" s="83">
        <v>2864.89</v>
      </c>
      <c r="D84" s="34">
        <v>45117</v>
      </c>
      <c r="E84" s="35" t="s">
        <v>213</v>
      </c>
    </row>
    <row r="85" spans="2:7" x14ac:dyDescent="0.3">
      <c r="B85" s="48" t="s">
        <v>43</v>
      </c>
      <c r="C85" s="41">
        <v>10145.27</v>
      </c>
      <c r="D85" s="34">
        <v>45119</v>
      </c>
      <c r="E85" s="35" t="s">
        <v>213</v>
      </c>
    </row>
    <row r="86" spans="2:7" x14ac:dyDescent="0.3">
      <c r="B86" s="48"/>
      <c r="C86" s="41"/>
      <c r="D86" s="34"/>
      <c r="E86" s="35"/>
    </row>
    <row r="87" spans="2:7" x14ac:dyDescent="0.3">
      <c r="B87" s="38" t="s">
        <v>44</v>
      </c>
      <c r="C87" s="39">
        <f>C88+C89</f>
        <v>0</v>
      </c>
      <c r="D87" s="126"/>
      <c r="E87" s="127"/>
      <c r="F87" s="8"/>
      <c r="G87" s="8"/>
    </row>
    <row r="88" spans="2:7" x14ac:dyDescent="0.3">
      <c r="B88" s="42"/>
      <c r="C88" s="26"/>
      <c r="D88" s="43"/>
      <c r="E88" s="44"/>
      <c r="F88" s="8"/>
      <c r="G88" s="8"/>
    </row>
    <row r="89" spans="2:7" x14ac:dyDescent="0.3">
      <c r="B89" s="25"/>
      <c r="C89" s="26"/>
      <c r="D89" s="27"/>
      <c r="E89" s="28"/>
    </row>
    <row r="90" spans="2:7" x14ac:dyDescent="0.3">
      <c r="B90" s="38" t="s">
        <v>45</v>
      </c>
      <c r="C90" s="39">
        <f>C91+C92</f>
        <v>250</v>
      </c>
      <c r="D90" s="126"/>
      <c r="E90" s="127"/>
    </row>
    <row r="91" spans="2:7" x14ac:dyDescent="0.3">
      <c r="B91" s="42" t="s">
        <v>141</v>
      </c>
      <c r="C91" s="45">
        <v>250</v>
      </c>
      <c r="D91" s="34">
        <v>45113</v>
      </c>
      <c r="E91" s="35" t="s">
        <v>140</v>
      </c>
    </row>
    <row r="92" spans="2:7" x14ac:dyDescent="0.3">
      <c r="B92" s="42"/>
      <c r="C92" s="45"/>
      <c r="D92" s="34"/>
      <c r="E92" s="35"/>
    </row>
    <row r="93" spans="2:7" x14ac:dyDescent="0.3">
      <c r="B93" s="38" t="s">
        <v>46</v>
      </c>
      <c r="C93" s="39">
        <f>SUM(C94:C95)</f>
        <v>275.48</v>
      </c>
      <c r="D93" s="126"/>
      <c r="E93" s="127"/>
    </row>
    <row r="94" spans="2:7" x14ac:dyDescent="0.3">
      <c r="B94" s="46" t="s">
        <v>197</v>
      </c>
      <c r="C94" s="45">
        <v>275.48</v>
      </c>
      <c r="D94" s="34">
        <v>45133</v>
      </c>
      <c r="E94" s="35" t="s">
        <v>198</v>
      </c>
    </row>
    <row r="95" spans="2:7" x14ac:dyDescent="0.3">
      <c r="B95" s="46"/>
      <c r="C95" s="26"/>
      <c r="D95" s="34"/>
      <c r="E95" s="28"/>
    </row>
    <row r="96" spans="2:7" x14ac:dyDescent="0.3">
      <c r="B96" s="38" t="s">
        <v>47</v>
      </c>
      <c r="C96" s="39">
        <f>C97</f>
        <v>0</v>
      </c>
      <c r="D96" s="126"/>
      <c r="E96" s="127"/>
    </row>
    <row r="97" spans="2:5" x14ac:dyDescent="0.3">
      <c r="B97" s="46"/>
      <c r="C97" s="45"/>
      <c r="D97" s="34"/>
      <c r="E97" s="35"/>
    </row>
    <row r="98" spans="2:5" x14ac:dyDescent="0.3">
      <c r="B98" s="46"/>
      <c r="C98" s="45"/>
      <c r="D98" s="34"/>
      <c r="E98" s="35"/>
    </row>
    <row r="99" spans="2:5" x14ac:dyDescent="0.3">
      <c r="B99" s="38" t="s">
        <v>48</v>
      </c>
      <c r="C99" s="39">
        <f>C100+C101+C102+C103+C104</f>
        <v>49557.64</v>
      </c>
      <c r="D99" s="126"/>
      <c r="E99" s="127"/>
    </row>
    <row r="100" spans="2:5" x14ac:dyDescent="0.3">
      <c r="B100" s="25" t="s">
        <v>206</v>
      </c>
      <c r="C100" s="26">
        <v>4326.33</v>
      </c>
      <c r="D100" s="34">
        <v>45111</v>
      </c>
      <c r="E100" s="35" t="s">
        <v>210</v>
      </c>
    </row>
    <row r="101" spans="2:5" x14ac:dyDescent="0.3">
      <c r="B101" s="25" t="s">
        <v>207</v>
      </c>
      <c r="C101" s="26">
        <v>15116.78</v>
      </c>
      <c r="D101" s="27">
        <v>45119</v>
      </c>
      <c r="E101" s="35" t="s">
        <v>210</v>
      </c>
    </row>
    <row r="102" spans="2:5" x14ac:dyDescent="0.3">
      <c r="B102" s="25" t="s">
        <v>189</v>
      </c>
      <c r="C102" s="26">
        <v>8114.53</v>
      </c>
      <c r="D102" s="27">
        <v>45126</v>
      </c>
      <c r="E102" s="35" t="s">
        <v>210</v>
      </c>
    </row>
    <row r="103" spans="2:5" x14ac:dyDescent="0.3">
      <c r="B103" s="25" t="s">
        <v>208</v>
      </c>
      <c r="C103" s="26">
        <v>22000</v>
      </c>
      <c r="D103" s="27">
        <v>45138</v>
      </c>
      <c r="E103" s="35" t="s">
        <v>210</v>
      </c>
    </row>
    <row r="104" spans="2:5" x14ac:dyDescent="0.3">
      <c r="B104" s="25"/>
      <c r="C104" s="26"/>
      <c r="D104" s="27"/>
      <c r="E104" s="28"/>
    </row>
    <row r="105" spans="2:5" x14ac:dyDescent="0.3">
      <c r="B105" s="36" t="s">
        <v>49</v>
      </c>
      <c r="C105" s="37">
        <f>C106+C115+C127+C131+C133+C136+C141+C144+C154+C160+C164+C172+C175</f>
        <v>147631.03</v>
      </c>
      <c r="D105" s="124"/>
      <c r="E105" s="125"/>
    </row>
    <row r="106" spans="2:5" x14ac:dyDescent="0.3">
      <c r="B106" s="47" t="s">
        <v>50</v>
      </c>
      <c r="C106" s="52">
        <f>SUM(C107:C114)</f>
        <v>38832.620000000003</v>
      </c>
      <c r="D106" s="126"/>
      <c r="E106" s="127"/>
    </row>
    <row r="107" spans="2:5" x14ac:dyDescent="0.3">
      <c r="B107" s="40" t="s">
        <v>108</v>
      </c>
      <c r="C107" s="26">
        <v>27395.43</v>
      </c>
      <c r="D107" s="34">
        <v>45118</v>
      </c>
      <c r="E107" s="86" t="s">
        <v>144</v>
      </c>
    </row>
    <row r="108" spans="2:5" x14ac:dyDescent="0.3">
      <c r="B108" s="46" t="s">
        <v>152</v>
      </c>
      <c r="C108" s="26">
        <v>1309.29</v>
      </c>
      <c r="D108" s="43">
        <v>45119</v>
      </c>
      <c r="E108" s="113" t="s">
        <v>154</v>
      </c>
    </row>
    <row r="109" spans="2:5" x14ac:dyDescent="0.3">
      <c r="B109" s="46" t="s">
        <v>155</v>
      </c>
      <c r="C109" s="26">
        <v>1523</v>
      </c>
      <c r="D109" s="43">
        <v>45120</v>
      </c>
      <c r="E109" s="44" t="s">
        <v>157</v>
      </c>
    </row>
    <row r="110" spans="2:5" x14ac:dyDescent="0.3">
      <c r="B110" s="40" t="s">
        <v>108</v>
      </c>
      <c r="C110" s="26">
        <v>4712.5</v>
      </c>
      <c r="D110" s="43">
        <v>45133</v>
      </c>
      <c r="E110" s="44" t="s">
        <v>195</v>
      </c>
    </row>
    <row r="111" spans="2:5" x14ac:dyDescent="0.3">
      <c r="B111" s="40" t="s">
        <v>165</v>
      </c>
      <c r="C111" s="26">
        <v>1918</v>
      </c>
      <c r="D111" s="43">
        <v>45133</v>
      </c>
      <c r="E111" s="44" t="s">
        <v>196</v>
      </c>
    </row>
    <row r="112" spans="2:5" x14ac:dyDescent="0.3">
      <c r="B112" s="46" t="s">
        <v>155</v>
      </c>
      <c r="C112" s="26">
        <v>1474.4</v>
      </c>
      <c r="D112" s="43">
        <v>45134</v>
      </c>
      <c r="E112" s="44" t="s">
        <v>202</v>
      </c>
    </row>
    <row r="113" spans="2:5" s="120" customFormat="1" ht="30" customHeight="1" x14ac:dyDescent="0.3">
      <c r="B113" s="118" t="s">
        <v>108</v>
      </c>
      <c r="C113" s="67">
        <v>500</v>
      </c>
      <c r="D113" s="119">
        <v>45138</v>
      </c>
      <c r="E113" s="123" t="s">
        <v>219</v>
      </c>
    </row>
    <row r="114" spans="2:5" x14ac:dyDescent="0.3">
      <c r="B114" s="40"/>
      <c r="C114" s="26"/>
      <c r="D114" s="43"/>
      <c r="E114" s="44"/>
    </row>
    <row r="115" spans="2:5" x14ac:dyDescent="0.3">
      <c r="B115" s="47" t="s">
        <v>51</v>
      </c>
      <c r="C115" s="52">
        <f>SUM(C116:C126)</f>
        <v>24506.980000000003</v>
      </c>
      <c r="D115" s="126"/>
      <c r="E115" s="127"/>
    </row>
    <row r="116" spans="2:5" x14ac:dyDescent="0.3">
      <c r="B116" s="40" t="s">
        <v>137</v>
      </c>
      <c r="C116" s="26">
        <v>1185</v>
      </c>
      <c r="D116" s="34">
        <v>45112</v>
      </c>
      <c r="E116" s="35" t="s">
        <v>138</v>
      </c>
    </row>
    <row r="117" spans="2:5" x14ac:dyDescent="0.3">
      <c r="B117" s="40" t="s">
        <v>108</v>
      </c>
      <c r="C117" s="26">
        <v>4276.46</v>
      </c>
      <c r="D117" s="34">
        <v>45119</v>
      </c>
      <c r="E117" s="35" t="s">
        <v>150</v>
      </c>
    </row>
    <row r="118" spans="2:5" x14ac:dyDescent="0.3">
      <c r="B118" s="46" t="s">
        <v>152</v>
      </c>
      <c r="C118" s="45">
        <v>8101.99</v>
      </c>
      <c r="D118" s="34">
        <v>45119</v>
      </c>
      <c r="E118" s="35" t="s">
        <v>153</v>
      </c>
    </row>
    <row r="119" spans="2:5" x14ac:dyDescent="0.3">
      <c r="B119" s="46" t="s">
        <v>155</v>
      </c>
      <c r="C119" s="26">
        <v>1388.78</v>
      </c>
      <c r="D119" s="43">
        <v>45120</v>
      </c>
      <c r="E119" s="44" t="s">
        <v>156</v>
      </c>
    </row>
    <row r="120" spans="2:5" x14ac:dyDescent="0.3">
      <c r="B120" s="40" t="s">
        <v>165</v>
      </c>
      <c r="C120" s="26">
        <v>360</v>
      </c>
      <c r="D120" s="34">
        <v>45124</v>
      </c>
      <c r="E120" s="35" t="s">
        <v>166</v>
      </c>
    </row>
    <row r="121" spans="2:5" x14ac:dyDescent="0.3">
      <c r="B121" s="40" t="s">
        <v>174</v>
      </c>
      <c r="C121" s="26">
        <v>980</v>
      </c>
      <c r="D121" s="34">
        <v>45126</v>
      </c>
      <c r="E121" s="35" t="s">
        <v>175</v>
      </c>
    </row>
    <row r="122" spans="2:5" x14ac:dyDescent="0.3">
      <c r="B122" s="40" t="s">
        <v>174</v>
      </c>
      <c r="C122" s="110">
        <v>980</v>
      </c>
      <c r="D122" s="111">
        <v>45126</v>
      </c>
      <c r="E122" s="112" t="s">
        <v>176</v>
      </c>
    </row>
    <row r="123" spans="2:5" ht="27.6" x14ac:dyDescent="0.3">
      <c r="B123" s="121" t="s">
        <v>152</v>
      </c>
      <c r="C123" s="67">
        <v>6117.73</v>
      </c>
      <c r="D123" s="122">
        <v>45126</v>
      </c>
      <c r="E123" s="116" t="s">
        <v>220</v>
      </c>
    </row>
    <row r="124" spans="2:5" x14ac:dyDescent="0.3">
      <c r="B124" s="46" t="s">
        <v>155</v>
      </c>
      <c r="C124" s="26">
        <v>815.88</v>
      </c>
      <c r="D124" s="34">
        <v>45134</v>
      </c>
      <c r="E124" s="35" t="s">
        <v>200</v>
      </c>
    </row>
    <row r="125" spans="2:5" x14ac:dyDescent="0.3">
      <c r="B125" s="40" t="s">
        <v>108</v>
      </c>
      <c r="C125" s="26">
        <v>301.14</v>
      </c>
      <c r="D125" s="34">
        <v>45134</v>
      </c>
      <c r="E125" s="35" t="s">
        <v>201</v>
      </c>
    </row>
    <row r="126" spans="2:5" x14ac:dyDescent="0.3">
      <c r="B126" s="48"/>
      <c r="C126" s="26"/>
      <c r="D126" s="43"/>
      <c r="E126" s="44"/>
    </row>
    <row r="127" spans="2:5" x14ac:dyDescent="0.3">
      <c r="B127" s="47" t="s">
        <v>52</v>
      </c>
      <c r="C127" s="52">
        <f>SUM(C128:C129)</f>
        <v>50000</v>
      </c>
      <c r="D127" s="126"/>
      <c r="E127" s="127"/>
    </row>
    <row r="128" spans="2:5" x14ac:dyDescent="0.3">
      <c r="B128" s="46" t="s">
        <v>158</v>
      </c>
      <c r="C128" s="61">
        <v>30000</v>
      </c>
      <c r="D128" s="27">
        <v>45120</v>
      </c>
      <c r="E128" s="84" t="s">
        <v>159</v>
      </c>
    </row>
    <row r="129" spans="2:5" x14ac:dyDescent="0.3">
      <c r="B129" s="46" t="s">
        <v>158</v>
      </c>
      <c r="C129" s="61">
        <v>20000</v>
      </c>
      <c r="D129" s="27">
        <v>45126</v>
      </c>
      <c r="E129" s="84" t="s">
        <v>159</v>
      </c>
    </row>
    <row r="130" spans="2:5" x14ac:dyDescent="0.3">
      <c r="B130" s="46"/>
      <c r="C130" s="61"/>
      <c r="D130" s="27"/>
      <c r="E130" s="84"/>
    </row>
    <row r="131" spans="2:5" x14ac:dyDescent="0.3">
      <c r="B131" s="47" t="s">
        <v>53</v>
      </c>
      <c r="C131" s="52">
        <f>SUM(C132:C132)</f>
        <v>0</v>
      </c>
      <c r="D131" s="126"/>
      <c r="E131" s="127"/>
    </row>
    <row r="132" spans="2:5" x14ac:dyDescent="0.3">
      <c r="B132" s="46"/>
      <c r="C132" s="61"/>
      <c r="D132" s="27"/>
      <c r="E132" s="84"/>
    </row>
    <row r="133" spans="2:5" x14ac:dyDescent="0.3">
      <c r="B133" s="47" t="s">
        <v>54</v>
      </c>
      <c r="C133" s="52">
        <f>SUM(C134:C135)</f>
        <v>0</v>
      </c>
      <c r="D133" s="126"/>
      <c r="E133" s="127"/>
    </row>
    <row r="134" spans="2:5" x14ac:dyDescent="0.3">
      <c r="B134" s="46"/>
      <c r="C134" s="61"/>
      <c r="D134" s="27"/>
      <c r="E134" s="84"/>
    </row>
    <row r="135" spans="2:5" x14ac:dyDescent="0.3">
      <c r="B135" s="46"/>
      <c r="C135" s="61"/>
      <c r="D135" s="27"/>
      <c r="E135" s="84"/>
    </row>
    <row r="136" spans="2:5" x14ac:dyDescent="0.3">
      <c r="B136" s="47" t="s">
        <v>55</v>
      </c>
      <c r="C136" s="52">
        <f>SUM(C137:C139)</f>
        <v>8836.9000000000015</v>
      </c>
      <c r="D136" s="126"/>
      <c r="E136" s="127"/>
    </row>
    <row r="137" spans="2:5" x14ac:dyDescent="0.3">
      <c r="B137" s="46" t="s">
        <v>109</v>
      </c>
      <c r="C137" s="26">
        <v>3947.5</v>
      </c>
      <c r="D137" s="34">
        <v>45110</v>
      </c>
      <c r="E137" s="35" t="s">
        <v>119</v>
      </c>
    </row>
    <row r="138" spans="2:5" x14ac:dyDescent="0.3">
      <c r="B138" s="46" t="s">
        <v>132</v>
      </c>
      <c r="C138" s="61">
        <v>729.6</v>
      </c>
      <c r="D138" s="27">
        <v>45112</v>
      </c>
      <c r="E138" s="84" t="s">
        <v>133</v>
      </c>
    </row>
    <row r="139" spans="2:5" x14ac:dyDescent="0.3">
      <c r="B139" s="46" t="s">
        <v>109</v>
      </c>
      <c r="C139" s="61">
        <v>4159.8</v>
      </c>
      <c r="D139" s="27">
        <v>45131</v>
      </c>
      <c r="E139" s="84" t="s">
        <v>192</v>
      </c>
    </row>
    <row r="140" spans="2:5" x14ac:dyDescent="0.3">
      <c r="B140" s="46"/>
      <c r="C140" s="61"/>
      <c r="D140" s="27"/>
      <c r="E140" s="84"/>
    </row>
    <row r="141" spans="2:5" x14ac:dyDescent="0.3">
      <c r="B141" s="47" t="s">
        <v>56</v>
      </c>
      <c r="C141" s="52">
        <f>SUM(C142:C142)</f>
        <v>0</v>
      </c>
      <c r="D141" s="126"/>
      <c r="E141" s="127"/>
    </row>
    <row r="142" spans="2:5" x14ac:dyDescent="0.3">
      <c r="B142" s="46"/>
      <c r="C142" s="61"/>
      <c r="D142" s="27"/>
      <c r="E142" s="84"/>
    </row>
    <row r="143" spans="2:5" x14ac:dyDescent="0.3">
      <c r="B143" s="46"/>
      <c r="C143" s="61"/>
      <c r="D143" s="27"/>
      <c r="E143" s="84"/>
    </row>
    <row r="144" spans="2:5" x14ac:dyDescent="0.3">
      <c r="B144" s="47" t="s">
        <v>57</v>
      </c>
      <c r="C144" s="52">
        <f>C145+C146+C147+C148+C149+C150+C151+C152</f>
        <v>18713.53</v>
      </c>
      <c r="D144" s="126"/>
      <c r="E144" s="127"/>
    </row>
    <row r="145" spans="2:5" x14ac:dyDescent="0.3">
      <c r="B145" s="46" t="s">
        <v>109</v>
      </c>
      <c r="C145" s="61">
        <v>4659.3</v>
      </c>
      <c r="D145" s="27">
        <v>45110</v>
      </c>
      <c r="E145" s="86" t="s">
        <v>117</v>
      </c>
    </row>
    <row r="146" spans="2:5" x14ac:dyDescent="0.3">
      <c r="B146" s="46" t="s">
        <v>109</v>
      </c>
      <c r="C146" s="26">
        <v>2229.33</v>
      </c>
      <c r="D146" s="34">
        <v>45111</v>
      </c>
      <c r="E146" s="35" t="s">
        <v>126</v>
      </c>
    </row>
    <row r="147" spans="2:5" x14ac:dyDescent="0.3">
      <c r="B147" s="42" t="s">
        <v>135</v>
      </c>
      <c r="C147" s="26">
        <v>3100.75</v>
      </c>
      <c r="D147" s="34">
        <v>45112</v>
      </c>
      <c r="E147" s="35" t="s">
        <v>136</v>
      </c>
    </row>
    <row r="148" spans="2:5" x14ac:dyDescent="0.3">
      <c r="B148" s="46" t="s">
        <v>142</v>
      </c>
      <c r="C148" s="26">
        <v>2274.48</v>
      </c>
      <c r="D148" s="34">
        <v>45113</v>
      </c>
      <c r="E148" s="35" t="s">
        <v>143</v>
      </c>
    </row>
    <row r="149" spans="2:5" x14ac:dyDescent="0.3">
      <c r="B149" s="42" t="s">
        <v>183</v>
      </c>
      <c r="C149" s="26">
        <v>48</v>
      </c>
      <c r="D149" s="34">
        <v>45126</v>
      </c>
      <c r="E149" s="35" t="s">
        <v>184</v>
      </c>
    </row>
    <row r="150" spans="2:5" x14ac:dyDescent="0.3">
      <c r="B150" s="42" t="s">
        <v>183</v>
      </c>
      <c r="C150" s="26">
        <v>24</v>
      </c>
      <c r="D150" s="34">
        <v>45126</v>
      </c>
      <c r="E150" s="35" t="s">
        <v>185</v>
      </c>
    </row>
    <row r="151" spans="2:5" x14ac:dyDescent="0.3">
      <c r="B151" s="46" t="s">
        <v>109</v>
      </c>
      <c r="C151" s="26">
        <v>1775.67</v>
      </c>
      <c r="D151" s="34">
        <v>45131</v>
      </c>
      <c r="E151" s="35" t="s">
        <v>193</v>
      </c>
    </row>
    <row r="152" spans="2:5" x14ac:dyDescent="0.3">
      <c r="B152" s="46" t="s">
        <v>109</v>
      </c>
      <c r="C152" s="26">
        <v>4602</v>
      </c>
      <c r="D152" s="34">
        <v>45131</v>
      </c>
      <c r="E152" s="35" t="s">
        <v>194</v>
      </c>
    </row>
    <row r="153" spans="2:5" x14ac:dyDescent="0.3">
      <c r="B153" s="96"/>
      <c r="C153" s="61"/>
      <c r="D153" s="27"/>
      <c r="E153" s="97"/>
    </row>
    <row r="154" spans="2:5" x14ac:dyDescent="0.3">
      <c r="B154" s="47" t="s">
        <v>58</v>
      </c>
      <c r="C154" s="52">
        <f>SUM(C155:C158)</f>
        <v>3040</v>
      </c>
      <c r="D154" s="126"/>
      <c r="E154" s="127"/>
    </row>
    <row r="155" spans="2:5" x14ac:dyDescent="0.3">
      <c r="B155" s="42" t="s">
        <v>167</v>
      </c>
      <c r="C155" s="26">
        <v>760</v>
      </c>
      <c r="D155" s="34">
        <v>45124</v>
      </c>
      <c r="E155" s="35" t="s">
        <v>168</v>
      </c>
    </row>
    <row r="156" spans="2:5" x14ac:dyDescent="0.3">
      <c r="B156" s="42" t="s">
        <v>167</v>
      </c>
      <c r="C156" s="26">
        <v>760</v>
      </c>
      <c r="D156" s="34">
        <v>45126</v>
      </c>
      <c r="E156" s="35" t="s">
        <v>186</v>
      </c>
    </row>
    <row r="157" spans="2:5" x14ac:dyDescent="0.3">
      <c r="B157" s="42" t="s">
        <v>167</v>
      </c>
      <c r="C157" s="26">
        <v>760</v>
      </c>
      <c r="D157" s="34">
        <v>45126</v>
      </c>
      <c r="E157" s="35" t="s">
        <v>187</v>
      </c>
    </row>
    <row r="158" spans="2:5" x14ac:dyDescent="0.3">
      <c r="B158" s="42" t="s">
        <v>167</v>
      </c>
      <c r="C158" s="26">
        <v>760</v>
      </c>
      <c r="D158" s="34">
        <v>45126</v>
      </c>
      <c r="E158" s="35" t="s">
        <v>188</v>
      </c>
    </row>
    <row r="159" spans="2:5" x14ac:dyDescent="0.3">
      <c r="B159" s="46"/>
      <c r="C159" s="61"/>
      <c r="D159" s="27"/>
      <c r="E159" s="84"/>
    </row>
    <row r="160" spans="2:5" x14ac:dyDescent="0.3">
      <c r="B160" s="47" t="s">
        <v>59</v>
      </c>
      <c r="C160" s="52">
        <f>SUM(C161:C162)</f>
        <v>2721</v>
      </c>
      <c r="D160" s="126"/>
      <c r="E160" s="127"/>
    </row>
    <row r="161" spans="2:5" x14ac:dyDescent="0.3">
      <c r="B161" s="46" t="s">
        <v>109</v>
      </c>
      <c r="C161" s="61">
        <v>1315.5</v>
      </c>
      <c r="D161" s="27">
        <v>45110</v>
      </c>
      <c r="E161" s="84" t="s">
        <v>118</v>
      </c>
    </row>
    <row r="162" spans="2:5" x14ac:dyDescent="0.3">
      <c r="B162" s="46" t="s">
        <v>109</v>
      </c>
      <c r="C162" s="61">
        <v>1405.5</v>
      </c>
      <c r="D162" s="27">
        <v>45119</v>
      </c>
      <c r="E162" s="84" t="s">
        <v>151</v>
      </c>
    </row>
    <row r="163" spans="2:5" x14ac:dyDescent="0.3">
      <c r="B163" s="46"/>
      <c r="C163" s="61"/>
      <c r="D163" s="27"/>
      <c r="E163" s="84"/>
    </row>
    <row r="164" spans="2:5" x14ac:dyDescent="0.3">
      <c r="B164" s="47" t="s">
        <v>60</v>
      </c>
      <c r="C164" s="52">
        <f>C165+C168</f>
        <v>980</v>
      </c>
      <c r="D164" s="126"/>
      <c r="E164" s="127"/>
    </row>
    <row r="165" spans="2:5" x14ac:dyDescent="0.3">
      <c r="B165" s="47" t="s">
        <v>104</v>
      </c>
      <c r="C165" s="52">
        <f>SUM(C166:C167)</f>
        <v>980</v>
      </c>
      <c r="D165" s="126"/>
      <c r="E165" s="127"/>
    </row>
    <row r="166" spans="2:5" x14ac:dyDescent="0.3">
      <c r="B166" s="46" t="s">
        <v>180</v>
      </c>
      <c r="C166" s="45">
        <v>980</v>
      </c>
      <c r="D166" s="34">
        <v>45126</v>
      </c>
      <c r="E166" s="35" t="s">
        <v>181</v>
      </c>
    </row>
    <row r="167" spans="2:5" x14ac:dyDescent="0.3">
      <c r="B167" s="46"/>
      <c r="C167" s="45"/>
      <c r="D167" s="34"/>
      <c r="E167" s="35"/>
    </row>
    <row r="168" spans="2:5" x14ac:dyDescent="0.3">
      <c r="B168" s="47" t="s">
        <v>103</v>
      </c>
      <c r="C168" s="50">
        <f>SUM(C169:C171)</f>
        <v>0</v>
      </c>
      <c r="D168" s="126"/>
      <c r="E168" s="127"/>
    </row>
    <row r="169" spans="2:5" x14ac:dyDescent="0.3">
      <c r="B169" s="46"/>
      <c r="C169" s="45"/>
      <c r="D169" s="34"/>
      <c r="E169" s="35"/>
    </row>
    <row r="170" spans="2:5" x14ac:dyDescent="0.3">
      <c r="B170" s="46"/>
      <c r="C170" s="45"/>
      <c r="D170" s="34"/>
      <c r="E170" s="35"/>
    </row>
    <row r="171" spans="2:5" x14ac:dyDescent="0.3">
      <c r="B171" s="46"/>
      <c r="C171" s="45"/>
      <c r="D171" s="34"/>
      <c r="E171" s="35"/>
    </row>
    <row r="172" spans="2:5" x14ac:dyDescent="0.3">
      <c r="B172" s="47" t="s">
        <v>61</v>
      </c>
      <c r="C172" s="50">
        <f>SUM(C173:C174)</f>
        <v>0</v>
      </c>
      <c r="D172" s="126"/>
      <c r="E172" s="127"/>
    </row>
    <row r="173" spans="2:5" x14ac:dyDescent="0.3">
      <c r="B173" s="40"/>
      <c r="C173" s="26"/>
      <c r="D173" s="34"/>
      <c r="E173" s="35"/>
    </row>
    <row r="174" spans="2:5" x14ac:dyDescent="0.3">
      <c r="B174" s="40"/>
      <c r="C174" s="26"/>
      <c r="D174" s="34"/>
      <c r="E174" s="35"/>
    </row>
    <row r="175" spans="2:5" x14ac:dyDescent="0.3">
      <c r="B175" s="49" t="s">
        <v>62</v>
      </c>
      <c r="C175" s="39">
        <f>SUM(C176:C176)</f>
        <v>0</v>
      </c>
      <c r="D175" s="126"/>
      <c r="E175" s="127"/>
    </row>
    <row r="176" spans="2:5" x14ac:dyDescent="0.3">
      <c r="B176" s="46"/>
      <c r="C176" s="45"/>
      <c r="D176" s="34"/>
      <c r="E176" s="35"/>
    </row>
    <row r="177" spans="2:5" x14ac:dyDescent="0.3">
      <c r="B177" s="46"/>
      <c r="C177" s="61"/>
      <c r="D177" s="27"/>
      <c r="E177" s="84"/>
    </row>
    <row r="178" spans="2:5" x14ac:dyDescent="0.3">
      <c r="B178" s="58" t="s">
        <v>63</v>
      </c>
      <c r="C178" s="59">
        <f>C179+C182+C185+C188+C190+C192+C195+C198+C200+C204</f>
        <v>52990</v>
      </c>
      <c r="D178" s="124"/>
      <c r="E178" s="125"/>
    </row>
    <row r="179" spans="2:5" x14ac:dyDescent="0.3">
      <c r="B179" s="47" t="s">
        <v>64</v>
      </c>
      <c r="C179" s="50">
        <f>C180+C181</f>
        <v>31990</v>
      </c>
      <c r="D179" s="126"/>
      <c r="E179" s="127"/>
    </row>
    <row r="180" spans="2:5" x14ac:dyDescent="0.3">
      <c r="B180" s="46" t="s">
        <v>65</v>
      </c>
      <c r="C180" s="45">
        <v>16000</v>
      </c>
      <c r="D180" s="34">
        <v>45111</v>
      </c>
      <c r="E180" s="35" t="s">
        <v>112</v>
      </c>
    </row>
    <row r="181" spans="2:5" x14ac:dyDescent="0.3">
      <c r="B181" s="46" t="s">
        <v>134</v>
      </c>
      <c r="C181" s="45">
        <v>15990</v>
      </c>
      <c r="D181" s="34">
        <v>45112</v>
      </c>
      <c r="E181" s="35" t="s">
        <v>130</v>
      </c>
    </row>
    <row r="182" spans="2:5" x14ac:dyDescent="0.3">
      <c r="B182" s="47" t="s">
        <v>66</v>
      </c>
      <c r="C182" s="50">
        <f>C183</f>
        <v>0</v>
      </c>
      <c r="D182" s="126"/>
      <c r="E182" s="127"/>
    </row>
    <row r="183" spans="2:5" x14ac:dyDescent="0.3">
      <c r="B183" s="40"/>
      <c r="C183" s="45"/>
      <c r="D183" s="34"/>
      <c r="E183" s="35"/>
    </row>
    <row r="184" spans="2:5" x14ac:dyDescent="0.3">
      <c r="B184" s="98"/>
      <c r="C184" s="45"/>
      <c r="D184" s="34"/>
      <c r="E184" s="35"/>
    </row>
    <row r="185" spans="2:5" x14ac:dyDescent="0.3">
      <c r="B185" s="47" t="s">
        <v>67</v>
      </c>
      <c r="C185" s="50">
        <f>C186+C187</f>
        <v>0</v>
      </c>
      <c r="D185" s="126"/>
      <c r="E185" s="127"/>
    </row>
    <row r="186" spans="2:5" x14ac:dyDescent="0.3">
      <c r="B186" s="46"/>
      <c r="C186" s="45"/>
      <c r="D186" s="34"/>
      <c r="E186" s="35"/>
    </row>
    <row r="187" spans="2:5" x14ac:dyDescent="0.3">
      <c r="B187" s="46"/>
      <c r="C187" s="45"/>
      <c r="D187" s="34"/>
      <c r="E187" s="35"/>
    </row>
    <row r="188" spans="2:5" x14ac:dyDescent="0.3">
      <c r="B188" s="47" t="s">
        <v>68</v>
      </c>
      <c r="C188" s="52">
        <v>0</v>
      </c>
      <c r="D188" s="126"/>
      <c r="E188" s="127"/>
    </row>
    <row r="189" spans="2:5" x14ac:dyDescent="0.3">
      <c r="B189" s="46"/>
      <c r="C189" s="61"/>
      <c r="D189" s="27"/>
      <c r="E189" s="84"/>
    </row>
    <row r="190" spans="2:5" x14ac:dyDescent="0.3">
      <c r="B190" s="47" t="s">
        <v>69</v>
      </c>
      <c r="C190" s="52">
        <v>0</v>
      </c>
      <c r="D190" s="126"/>
      <c r="E190" s="127"/>
    </row>
    <row r="191" spans="2:5" x14ac:dyDescent="0.3">
      <c r="B191" s="46"/>
      <c r="C191" s="61"/>
      <c r="D191" s="27"/>
      <c r="E191" s="84"/>
    </row>
    <row r="192" spans="2:5" x14ac:dyDescent="0.3">
      <c r="B192" s="47" t="s">
        <v>70</v>
      </c>
      <c r="C192" s="50">
        <f>SUM(C193:C194)</f>
        <v>6000</v>
      </c>
      <c r="D192" s="126"/>
      <c r="E192" s="127"/>
    </row>
    <row r="193" spans="2:5" x14ac:dyDescent="0.3">
      <c r="B193" s="46" t="s">
        <v>128</v>
      </c>
      <c r="C193" s="45">
        <v>6000</v>
      </c>
      <c r="D193" s="34">
        <v>45111</v>
      </c>
      <c r="E193" s="35" t="s">
        <v>127</v>
      </c>
    </row>
    <row r="194" spans="2:5" x14ac:dyDescent="0.3">
      <c r="B194" s="46"/>
      <c r="C194" s="45"/>
      <c r="D194" s="34"/>
      <c r="E194" s="35"/>
    </row>
    <row r="195" spans="2:5" x14ac:dyDescent="0.3">
      <c r="B195" s="47" t="s">
        <v>71</v>
      </c>
      <c r="C195" s="50">
        <f>SUM(C196:C198)</f>
        <v>0</v>
      </c>
      <c r="D195" s="126"/>
      <c r="E195" s="127"/>
    </row>
    <row r="196" spans="2:5" x14ac:dyDescent="0.3">
      <c r="B196" s="87"/>
      <c r="C196" s="45"/>
      <c r="D196" s="34"/>
      <c r="E196" s="35"/>
    </row>
    <row r="197" spans="2:5" x14ac:dyDescent="0.3">
      <c r="B197" s="40"/>
      <c r="C197" s="45"/>
      <c r="D197" s="34"/>
      <c r="E197" s="35"/>
    </row>
    <row r="198" spans="2:5" x14ac:dyDescent="0.3">
      <c r="B198" s="47" t="s">
        <v>72</v>
      </c>
      <c r="C198" s="52">
        <v>0</v>
      </c>
      <c r="D198" s="126"/>
      <c r="E198" s="127"/>
    </row>
    <row r="199" spans="2:5" x14ac:dyDescent="0.3">
      <c r="B199" s="46"/>
      <c r="C199" s="61"/>
      <c r="D199" s="27"/>
      <c r="E199" s="84"/>
    </row>
    <row r="200" spans="2:5" x14ac:dyDescent="0.3">
      <c r="B200" s="47" t="s">
        <v>73</v>
      </c>
      <c r="C200" s="50">
        <f xml:space="preserve"> SUM(C201:C202)</f>
        <v>15000</v>
      </c>
      <c r="D200" s="126"/>
      <c r="E200" s="127"/>
    </row>
    <row r="201" spans="2:5" x14ac:dyDescent="0.3">
      <c r="B201" s="46" t="s">
        <v>145</v>
      </c>
      <c r="C201" s="45">
        <v>10000</v>
      </c>
      <c r="D201" s="34">
        <v>45119</v>
      </c>
      <c r="E201" s="35" t="s">
        <v>146</v>
      </c>
    </row>
    <row r="202" spans="2:5" x14ac:dyDescent="0.3">
      <c r="B202" s="46" t="s">
        <v>145</v>
      </c>
      <c r="C202" s="45">
        <v>5000</v>
      </c>
      <c r="D202" s="34">
        <v>45120</v>
      </c>
      <c r="E202" s="35" t="s">
        <v>214</v>
      </c>
    </row>
    <row r="203" spans="2:5" x14ac:dyDescent="0.3">
      <c r="B203" s="46"/>
      <c r="C203" s="45"/>
      <c r="D203" s="34"/>
      <c r="E203" s="35"/>
    </row>
    <row r="204" spans="2:5" x14ac:dyDescent="0.3">
      <c r="B204" s="47" t="s">
        <v>74</v>
      </c>
      <c r="C204" s="52">
        <f>SUM(C205:C205)</f>
        <v>0</v>
      </c>
      <c r="D204" s="126"/>
      <c r="E204" s="127"/>
    </row>
    <row r="205" spans="2:5" x14ac:dyDescent="0.3">
      <c r="B205" s="46"/>
      <c r="C205" s="61"/>
      <c r="D205" s="27"/>
      <c r="E205" s="84"/>
    </row>
    <row r="206" spans="2:5" x14ac:dyDescent="0.3">
      <c r="B206" s="46"/>
      <c r="C206" s="61"/>
      <c r="D206" s="27"/>
      <c r="E206" s="84"/>
    </row>
    <row r="207" spans="2:5" x14ac:dyDescent="0.3">
      <c r="B207" s="58" t="s">
        <v>75</v>
      </c>
      <c r="C207" s="59">
        <f>C208+C213+C215+C217</f>
        <v>67540</v>
      </c>
      <c r="D207" s="124"/>
      <c r="E207" s="125"/>
    </row>
    <row r="208" spans="2:5" x14ac:dyDescent="0.3">
      <c r="B208" s="47" t="s">
        <v>76</v>
      </c>
      <c r="C208" s="52">
        <f>SUM(C209:C212)</f>
        <v>67540</v>
      </c>
      <c r="D208" s="126"/>
      <c r="E208" s="127"/>
    </row>
    <row r="209" spans="2:5" x14ac:dyDescent="0.3">
      <c r="B209" s="40" t="s">
        <v>177</v>
      </c>
      <c r="C209" s="61">
        <v>18770</v>
      </c>
      <c r="D209" s="27">
        <v>45126</v>
      </c>
      <c r="E209" s="84" t="s">
        <v>178</v>
      </c>
    </row>
    <row r="210" spans="2:5" x14ac:dyDescent="0.3">
      <c r="B210" s="40" t="s">
        <v>177</v>
      </c>
      <c r="C210" s="61">
        <v>18770</v>
      </c>
      <c r="D210" s="27">
        <v>45126</v>
      </c>
      <c r="E210" s="84" t="s">
        <v>179</v>
      </c>
    </row>
    <row r="211" spans="2:5" x14ac:dyDescent="0.3">
      <c r="B211" s="46" t="s">
        <v>191</v>
      </c>
      <c r="C211" s="61">
        <v>30000</v>
      </c>
      <c r="D211" s="27">
        <v>45126</v>
      </c>
      <c r="E211" s="84" t="s">
        <v>133</v>
      </c>
    </row>
    <row r="212" spans="2:5" x14ac:dyDescent="0.3">
      <c r="B212" s="46"/>
      <c r="C212" s="61"/>
      <c r="D212" s="27"/>
      <c r="E212" s="84"/>
    </row>
    <row r="213" spans="2:5" x14ac:dyDescent="0.3">
      <c r="B213" s="47" t="s">
        <v>77</v>
      </c>
      <c r="C213" s="52">
        <f>C214</f>
        <v>0</v>
      </c>
      <c r="D213" s="126"/>
      <c r="E213" s="127"/>
    </row>
    <row r="214" spans="2:5" x14ac:dyDescent="0.3">
      <c r="B214" s="46"/>
      <c r="C214" s="61"/>
      <c r="D214" s="27"/>
      <c r="E214" s="84"/>
    </row>
    <row r="215" spans="2:5" x14ac:dyDescent="0.3">
      <c r="B215" s="47" t="s">
        <v>78</v>
      </c>
      <c r="C215" s="52">
        <f>C216</f>
        <v>0</v>
      </c>
      <c r="D215" s="126"/>
      <c r="E215" s="127"/>
    </row>
    <row r="216" spans="2:5" x14ac:dyDescent="0.3">
      <c r="B216" s="46"/>
      <c r="C216" s="61"/>
      <c r="D216" s="27"/>
      <c r="E216" s="84"/>
    </row>
    <row r="217" spans="2:5" x14ac:dyDescent="0.3">
      <c r="B217" s="47" t="s">
        <v>79</v>
      </c>
      <c r="C217" s="52">
        <f>SUM(C218:C218)</f>
        <v>0</v>
      </c>
      <c r="D217" s="126"/>
      <c r="E217" s="127"/>
    </row>
    <row r="218" spans="2:5" x14ac:dyDescent="0.3">
      <c r="B218" s="46"/>
      <c r="C218" s="61"/>
      <c r="D218" s="82"/>
      <c r="E218" s="84"/>
    </row>
    <row r="219" spans="2:5" x14ac:dyDescent="0.3">
      <c r="B219" s="46"/>
      <c r="C219" s="61"/>
      <c r="D219" s="27"/>
      <c r="E219" s="84"/>
    </row>
    <row r="220" spans="2:5" x14ac:dyDescent="0.3">
      <c r="B220" s="58" t="s">
        <v>80</v>
      </c>
      <c r="C220" s="59">
        <f>C221+C224+C229+C235</f>
        <v>13199.6</v>
      </c>
      <c r="D220" s="124"/>
      <c r="E220" s="125"/>
    </row>
    <row r="221" spans="2:5" x14ac:dyDescent="0.3">
      <c r="B221" s="47" t="s">
        <v>81</v>
      </c>
      <c r="C221" s="52">
        <f>SUM(C222:C222)</f>
        <v>480</v>
      </c>
      <c r="D221" s="126"/>
      <c r="E221" s="127"/>
    </row>
    <row r="222" spans="2:5" x14ac:dyDescent="0.3">
      <c r="B222" s="46" t="s">
        <v>120</v>
      </c>
      <c r="C222" s="61">
        <v>480</v>
      </c>
      <c r="D222" s="27">
        <v>45111</v>
      </c>
      <c r="E222" s="84" t="s">
        <v>123</v>
      </c>
    </row>
    <row r="223" spans="2:5" x14ac:dyDescent="0.3">
      <c r="B223" s="46"/>
      <c r="C223" s="61"/>
      <c r="D223" s="27"/>
      <c r="E223" s="84"/>
    </row>
    <row r="224" spans="2:5" x14ac:dyDescent="0.3">
      <c r="B224" s="47" t="s">
        <v>82</v>
      </c>
      <c r="C224" s="52">
        <f>SUM(C225:C227)</f>
        <v>3514</v>
      </c>
      <c r="D224" s="126"/>
      <c r="E224" s="127"/>
    </row>
    <row r="225" spans="2:5" x14ac:dyDescent="0.3">
      <c r="B225" s="46" t="s">
        <v>120</v>
      </c>
      <c r="C225" s="61">
        <v>1590</v>
      </c>
      <c r="D225" s="27">
        <v>45111</v>
      </c>
      <c r="E225" s="84" t="s">
        <v>121</v>
      </c>
    </row>
    <row r="226" spans="2:5" x14ac:dyDescent="0.3">
      <c r="B226" s="46" t="s">
        <v>120</v>
      </c>
      <c r="C226" s="61">
        <v>364</v>
      </c>
      <c r="D226" s="27">
        <v>45111</v>
      </c>
      <c r="E226" s="84" t="s">
        <v>122</v>
      </c>
    </row>
    <row r="227" spans="2:5" x14ac:dyDescent="0.3">
      <c r="B227" s="46" t="s">
        <v>120</v>
      </c>
      <c r="C227" s="61">
        <v>1560</v>
      </c>
      <c r="D227" s="27">
        <v>45113</v>
      </c>
      <c r="E227" s="84" t="s">
        <v>139</v>
      </c>
    </row>
    <row r="228" spans="2:5" x14ac:dyDescent="0.3">
      <c r="B228" s="46"/>
      <c r="C228" s="61"/>
      <c r="D228" s="27"/>
      <c r="E228" s="84"/>
    </row>
    <row r="229" spans="2:5" x14ac:dyDescent="0.3">
      <c r="B229" s="47" t="s">
        <v>83</v>
      </c>
      <c r="C229" s="52">
        <f>C230+C231+C232+C233+C234</f>
        <v>9205.6</v>
      </c>
      <c r="D229" s="126"/>
      <c r="E229" s="127"/>
    </row>
    <row r="230" spans="2:5" x14ac:dyDescent="0.3">
      <c r="B230" s="114" t="s">
        <v>110</v>
      </c>
      <c r="C230" s="53">
        <v>3052.8</v>
      </c>
      <c r="D230" s="34">
        <v>45110</v>
      </c>
      <c r="E230" s="117" t="s">
        <v>221</v>
      </c>
    </row>
    <row r="231" spans="2:5" x14ac:dyDescent="0.3">
      <c r="B231" s="114" t="s">
        <v>106</v>
      </c>
      <c r="C231" s="53">
        <v>3000</v>
      </c>
      <c r="D231" s="34">
        <v>45124</v>
      </c>
      <c r="E231" s="54" t="s">
        <v>215</v>
      </c>
    </row>
    <row r="232" spans="2:5" x14ac:dyDescent="0.3">
      <c r="B232" s="114" t="s">
        <v>106</v>
      </c>
      <c r="C232" s="53">
        <v>1500</v>
      </c>
      <c r="D232" s="34">
        <v>45134</v>
      </c>
      <c r="E232" s="54" t="s">
        <v>222</v>
      </c>
    </row>
    <row r="233" spans="2:5" x14ac:dyDescent="0.3">
      <c r="B233" s="114" t="s">
        <v>110</v>
      </c>
      <c r="C233" s="53">
        <v>1652.8</v>
      </c>
      <c r="D233" s="34">
        <v>45134</v>
      </c>
      <c r="E233" s="54" t="s">
        <v>223</v>
      </c>
    </row>
    <row r="234" spans="2:5" x14ac:dyDescent="0.3">
      <c r="B234" s="114"/>
      <c r="C234" s="53"/>
      <c r="D234" s="34"/>
      <c r="E234" s="54"/>
    </row>
    <row r="235" spans="2:5" x14ac:dyDescent="0.3">
      <c r="B235" s="47" t="s">
        <v>84</v>
      </c>
      <c r="C235" s="52">
        <f>SUM(C236:C237)</f>
        <v>0</v>
      </c>
      <c r="D235" s="126"/>
      <c r="E235" s="127"/>
    </row>
    <row r="236" spans="2:5" x14ac:dyDescent="0.3">
      <c r="B236" s="46"/>
      <c r="C236" s="61"/>
      <c r="D236" s="27"/>
      <c r="E236" s="84"/>
    </row>
    <row r="237" spans="2:5" x14ac:dyDescent="0.3">
      <c r="B237" s="46"/>
      <c r="C237" s="61"/>
      <c r="D237" s="27"/>
      <c r="E237" s="84"/>
    </row>
    <row r="238" spans="2:5" x14ac:dyDescent="0.3">
      <c r="B238" s="58" t="s">
        <v>85</v>
      </c>
      <c r="C238" s="59">
        <f>C239+C245</f>
        <v>915.8</v>
      </c>
      <c r="D238" s="124"/>
      <c r="E238" s="125"/>
    </row>
    <row r="239" spans="2:5" x14ac:dyDescent="0.3">
      <c r="B239" s="47" t="s">
        <v>86</v>
      </c>
      <c r="C239" s="52">
        <f>SUM(C240:C243)</f>
        <v>915.8</v>
      </c>
      <c r="D239" s="126"/>
      <c r="E239" s="127"/>
    </row>
    <row r="240" spans="2:5" x14ac:dyDescent="0.3">
      <c r="B240" s="42" t="s">
        <v>87</v>
      </c>
      <c r="C240" s="55">
        <v>435.8</v>
      </c>
      <c r="D240" s="56"/>
      <c r="E240" s="57"/>
    </row>
    <row r="241" spans="2:5" x14ac:dyDescent="0.3">
      <c r="B241" s="42" t="s">
        <v>88</v>
      </c>
      <c r="C241" s="53">
        <v>160</v>
      </c>
      <c r="D241" s="34">
        <v>45117</v>
      </c>
      <c r="E241" s="44" t="s">
        <v>216</v>
      </c>
    </row>
    <row r="242" spans="2:5" x14ac:dyDescent="0.3">
      <c r="B242" s="42" t="s">
        <v>88</v>
      </c>
      <c r="C242" s="53">
        <v>320</v>
      </c>
      <c r="D242" s="34">
        <v>45134</v>
      </c>
      <c r="E242" s="44" t="s">
        <v>217</v>
      </c>
    </row>
    <row r="243" spans="2:5" x14ac:dyDescent="0.3">
      <c r="B243" s="42" t="s">
        <v>107</v>
      </c>
      <c r="C243" s="53"/>
      <c r="D243" s="34"/>
      <c r="E243" s="44"/>
    </row>
    <row r="244" spans="2:5" x14ac:dyDescent="0.3">
      <c r="B244" s="42"/>
      <c r="C244" s="53"/>
      <c r="D244" s="34"/>
      <c r="E244" s="44"/>
    </row>
    <row r="245" spans="2:5" x14ac:dyDescent="0.3">
      <c r="B245" s="47" t="s">
        <v>89</v>
      </c>
      <c r="C245" s="52">
        <f>SUM(C246:C247)</f>
        <v>0</v>
      </c>
      <c r="D245" s="126"/>
      <c r="E245" s="127"/>
    </row>
    <row r="246" spans="2:5" x14ac:dyDescent="0.3">
      <c r="B246" s="46"/>
      <c r="C246" s="61"/>
      <c r="D246" s="27"/>
      <c r="E246" s="84"/>
    </row>
    <row r="247" spans="2:5" x14ac:dyDescent="0.3">
      <c r="B247" s="46"/>
      <c r="C247" s="61"/>
      <c r="D247" s="27"/>
      <c r="E247" s="84"/>
    </row>
    <row r="248" spans="2:5" x14ac:dyDescent="0.3">
      <c r="B248" s="58" t="s">
        <v>90</v>
      </c>
      <c r="C248" s="59">
        <f>SUM(C249:C250)</f>
        <v>127.93</v>
      </c>
      <c r="D248" s="124"/>
      <c r="E248" s="125"/>
    </row>
    <row r="249" spans="2:5" x14ac:dyDescent="0.3">
      <c r="B249" s="46" t="s">
        <v>199</v>
      </c>
      <c r="C249" s="26">
        <v>127.93</v>
      </c>
      <c r="D249" s="43">
        <v>45134</v>
      </c>
      <c r="E249" s="84" t="s">
        <v>218</v>
      </c>
    </row>
    <row r="250" spans="2:5" x14ac:dyDescent="0.3">
      <c r="B250" s="46"/>
      <c r="C250" s="61"/>
      <c r="D250" s="27"/>
      <c r="E250" s="84"/>
    </row>
    <row r="251" spans="2:5" x14ac:dyDescent="0.3">
      <c r="B251" s="46"/>
      <c r="C251" s="61"/>
      <c r="D251" s="27"/>
      <c r="E251" s="84"/>
    </row>
    <row r="252" spans="2:5" x14ac:dyDescent="0.3">
      <c r="B252" s="58" t="s">
        <v>91</v>
      </c>
      <c r="C252" s="59">
        <f>C253+C256+C259</f>
        <v>2198.9</v>
      </c>
      <c r="D252" s="124"/>
      <c r="E252" s="125"/>
    </row>
    <row r="253" spans="2:5" x14ac:dyDescent="0.3">
      <c r="B253" s="47" t="s">
        <v>92</v>
      </c>
      <c r="C253" s="52">
        <f>SUM(C254:C254)</f>
        <v>0</v>
      </c>
      <c r="D253" s="126"/>
      <c r="E253" s="127"/>
    </row>
    <row r="254" spans="2:5" x14ac:dyDescent="0.3">
      <c r="B254" s="42"/>
      <c r="C254" s="26"/>
      <c r="D254" s="34"/>
      <c r="E254" s="35"/>
    </row>
    <row r="255" spans="2:5" x14ac:dyDescent="0.3">
      <c r="B255" s="42"/>
      <c r="C255" s="26"/>
      <c r="D255" s="34"/>
      <c r="E255" s="35"/>
    </row>
    <row r="256" spans="2:5" x14ac:dyDescent="0.3">
      <c r="B256" s="47" t="s">
        <v>93</v>
      </c>
      <c r="C256" s="52">
        <f>SUM(C257:C257)</f>
        <v>629</v>
      </c>
      <c r="D256" s="126"/>
      <c r="E256" s="127"/>
    </row>
    <row r="257" spans="2:6" x14ac:dyDescent="0.3">
      <c r="B257" s="42" t="s">
        <v>169</v>
      </c>
      <c r="C257" s="26">
        <v>629</v>
      </c>
      <c r="D257" s="34">
        <v>45124</v>
      </c>
      <c r="E257" s="35" t="s">
        <v>170</v>
      </c>
    </row>
    <row r="258" spans="2:6" x14ac:dyDescent="0.3">
      <c r="B258" s="42"/>
      <c r="C258" s="26"/>
      <c r="D258" s="34"/>
      <c r="E258" s="35"/>
    </row>
    <row r="259" spans="2:6" x14ac:dyDescent="0.3">
      <c r="B259" s="47" t="s">
        <v>94</v>
      </c>
      <c r="C259" s="52">
        <f>SUM(C260:C262)</f>
        <v>1569.9</v>
      </c>
      <c r="D259" s="126"/>
      <c r="E259" s="127"/>
    </row>
    <row r="260" spans="2:6" x14ac:dyDescent="0.3">
      <c r="B260" s="46" t="s">
        <v>125</v>
      </c>
      <c r="C260" s="61">
        <v>1066.5</v>
      </c>
      <c r="D260" s="27">
        <v>45111</v>
      </c>
      <c r="E260" s="84" t="s">
        <v>124</v>
      </c>
    </row>
    <row r="261" spans="2:6" x14ac:dyDescent="0.3">
      <c r="B261" s="46" t="s">
        <v>163</v>
      </c>
      <c r="C261" s="61">
        <v>257.39999999999998</v>
      </c>
      <c r="D261" s="27">
        <v>45124</v>
      </c>
      <c r="E261" s="84" t="s">
        <v>164</v>
      </c>
    </row>
    <row r="262" spans="2:6" x14ac:dyDescent="0.3">
      <c r="B262" s="46" t="s">
        <v>109</v>
      </c>
      <c r="C262" s="61">
        <v>246</v>
      </c>
      <c r="D262" s="27">
        <v>45127</v>
      </c>
      <c r="E262" s="84" t="s">
        <v>190</v>
      </c>
    </row>
    <row r="263" spans="2:6" x14ac:dyDescent="0.3">
      <c r="B263" s="58" t="s">
        <v>95</v>
      </c>
      <c r="C263" s="59">
        <f>C264+C265</f>
        <v>0</v>
      </c>
      <c r="D263" s="124"/>
      <c r="E263" s="125"/>
    </row>
    <row r="264" spans="2:6" x14ac:dyDescent="0.3">
      <c r="B264" s="46"/>
      <c r="C264" s="53"/>
      <c r="D264" s="31"/>
      <c r="E264" s="86"/>
    </row>
    <row r="265" spans="2:6" x14ac:dyDescent="0.3">
      <c r="B265" s="40"/>
      <c r="C265" s="61"/>
      <c r="D265" s="85"/>
      <c r="E265" s="84"/>
    </row>
    <row r="266" spans="2:6" ht="15" thickBot="1" x14ac:dyDescent="0.35">
      <c r="B266" s="99" t="s">
        <v>96</v>
      </c>
      <c r="C266" s="100">
        <f>C21-C35</f>
        <v>5815.2499999997672</v>
      </c>
      <c r="D266" s="101">
        <v>45138</v>
      </c>
      <c r="E266" s="102"/>
    </row>
    <row r="267" spans="2:6" x14ac:dyDescent="0.3">
      <c r="B267" s="63"/>
      <c r="C267" s="64"/>
      <c r="D267" s="65"/>
      <c r="E267" s="63"/>
    </row>
    <row r="268" spans="2:6" x14ac:dyDescent="0.3">
      <c r="B268" s="66" t="s">
        <v>209</v>
      </c>
      <c r="C268" s="64"/>
      <c r="D268" s="65"/>
      <c r="E268" s="63"/>
    </row>
    <row r="269" spans="2:6" x14ac:dyDescent="0.3">
      <c r="B269" s="66"/>
      <c r="C269" s="64"/>
      <c r="D269" s="65"/>
      <c r="E269" s="63"/>
    </row>
    <row r="270" spans="2:6" x14ac:dyDescent="0.3">
      <c r="B270" s="66"/>
      <c r="C270" s="64"/>
      <c r="D270" s="65"/>
      <c r="E270" s="63"/>
      <c r="F270" s="88"/>
    </row>
    <row r="271" spans="2:6" x14ac:dyDescent="0.3">
      <c r="B271" s="66"/>
      <c r="C271" s="64"/>
      <c r="D271" s="65"/>
      <c r="E271" s="63"/>
      <c r="F271" s="89"/>
    </row>
    <row r="272" spans="2:6" x14ac:dyDescent="0.3">
      <c r="B272" s="66"/>
      <c r="C272" s="64"/>
      <c r="D272" s="65"/>
      <c r="E272" s="63"/>
    </row>
    <row r="273" spans="2:5" x14ac:dyDescent="0.3">
      <c r="B273" s="160" t="s">
        <v>101</v>
      </c>
      <c r="C273" s="160"/>
      <c r="D273" s="160"/>
      <c r="E273" s="160"/>
    </row>
    <row r="274" spans="2:5" x14ac:dyDescent="0.3">
      <c r="B274" s="160" t="s">
        <v>97</v>
      </c>
      <c r="C274" s="160"/>
      <c r="D274" s="160"/>
      <c r="E274" s="160"/>
    </row>
    <row r="275" spans="2:5" x14ac:dyDescent="0.3">
      <c r="B275" s="160" t="s">
        <v>7</v>
      </c>
      <c r="C275" s="160"/>
      <c r="D275" s="160"/>
      <c r="E275" s="160"/>
    </row>
    <row r="276" spans="2:5" x14ac:dyDescent="0.3">
      <c r="B276" s="160" t="s">
        <v>98</v>
      </c>
      <c r="C276" s="160"/>
      <c r="D276" s="160"/>
      <c r="E276" s="160"/>
    </row>
    <row r="277" spans="2:5" x14ac:dyDescent="0.3">
      <c r="B277" s="160" t="s">
        <v>99</v>
      </c>
      <c r="C277" s="160"/>
      <c r="D277" s="160"/>
      <c r="E277" s="160"/>
    </row>
  </sheetData>
  <mergeCells count="102">
    <mergeCell ref="D24:E24"/>
    <mergeCell ref="D32:E32"/>
    <mergeCell ref="B277:E277"/>
    <mergeCell ref="D25:E25"/>
    <mergeCell ref="D26:E26"/>
    <mergeCell ref="D35:E35"/>
    <mergeCell ref="B33:E34"/>
    <mergeCell ref="B273:E273"/>
    <mergeCell ref="B274:E274"/>
    <mergeCell ref="B275:E275"/>
    <mergeCell ref="B276:E276"/>
    <mergeCell ref="D31:E31"/>
    <mergeCell ref="D36:E36"/>
    <mergeCell ref="D37:E37"/>
    <mergeCell ref="D41:E41"/>
    <mergeCell ref="D47:E47"/>
    <mergeCell ref="D50:E50"/>
    <mergeCell ref="D53:E53"/>
    <mergeCell ref="B30:E30"/>
    <mergeCell ref="D56:E56"/>
    <mergeCell ref="D59:E59"/>
    <mergeCell ref="D62:E62"/>
    <mergeCell ref="D66:E66"/>
    <mergeCell ref="D68:E68"/>
    <mergeCell ref="C7:E7"/>
    <mergeCell ref="C8:E8"/>
    <mergeCell ref="C9:E9"/>
    <mergeCell ref="C10:E10"/>
    <mergeCell ref="B11:E11"/>
    <mergeCell ref="B2:E2"/>
    <mergeCell ref="C3:E3"/>
    <mergeCell ref="C4:E4"/>
    <mergeCell ref="C5:E5"/>
    <mergeCell ref="C6:E6"/>
    <mergeCell ref="B12:E12"/>
    <mergeCell ref="B13:E13"/>
    <mergeCell ref="D14:E14"/>
    <mergeCell ref="D15:E15"/>
    <mergeCell ref="D16:E16"/>
    <mergeCell ref="D19:E19"/>
    <mergeCell ref="D21:E21"/>
    <mergeCell ref="D22:E22"/>
    <mergeCell ref="D23:E23"/>
    <mergeCell ref="D18:E18"/>
    <mergeCell ref="D20:E20"/>
    <mergeCell ref="D71:E71"/>
    <mergeCell ref="D75:E75"/>
    <mergeCell ref="D79:E79"/>
    <mergeCell ref="D80:E80"/>
    <mergeCell ref="D83:E83"/>
    <mergeCell ref="D87:E87"/>
    <mergeCell ref="D90:E90"/>
    <mergeCell ref="D154:E154"/>
    <mergeCell ref="D160:E160"/>
    <mergeCell ref="D164:E164"/>
    <mergeCell ref="D165:E165"/>
    <mergeCell ref="D168:E168"/>
    <mergeCell ref="D172:E172"/>
    <mergeCell ref="D93:E93"/>
    <mergeCell ref="D96:E96"/>
    <mergeCell ref="D99:E99"/>
    <mergeCell ref="D106:E106"/>
    <mergeCell ref="D105:E105"/>
    <mergeCell ref="D115:E115"/>
    <mergeCell ref="D127:E127"/>
    <mergeCell ref="D131:E131"/>
    <mergeCell ref="D133:E133"/>
    <mergeCell ref="D198:E198"/>
    <mergeCell ref="D221:E221"/>
    <mergeCell ref="D220:E220"/>
    <mergeCell ref="D200:E200"/>
    <mergeCell ref="D204:E204"/>
    <mergeCell ref="D207:E207"/>
    <mergeCell ref="D208:E208"/>
    <mergeCell ref="D17:E17"/>
    <mergeCell ref="D259:E259"/>
    <mergeCell ref="D213:E213"/>
    <mergeCell ref="D215:E215"/>
    <mergeCell ref="D217:E217"/>
    <mergeCell ref="D175:E175"/>
    <mergeCell ref="D179:E179"/>
    <mergeCell ref="D178:E178"/>
    <mergeCell ref="D182:E182"/>
    <mergeCell ref="D185:E185"/>
    <mergeCell ref="D188:E188"/>
    <mergeCell ref="D190:E190"/>
    <mergeCell ref="D192:E192"/>
    <mergeCell ref="D195:E195"/>
    <mergeCell ref="D136:E136"/>
    <mergeCell ref="D141:E141"/>
    <mergeCell ref="D144:E144"/>
    <mergeCell ref="D263:E263"/>
    <mergeCell ref="D245:E245"/>
    <mergeCell ref="D248:E248"/>
    <mergeCell ref="D252:E252"/>
    <mergeCell ref="D253:E253"/>
    <mergeCell ref="D256:E256"/>
    <mergeCell ref="D224:E224"/>
    <mergeCell ref="D229:E229"/>
    <mergeCell ref="D235:E235"/>
    <mergeCell ref="D239:E239"/>
    <mergeCell ref="D238:E238"/>
  </mergeCells>
  <phoneticPr fontId="14" type="noConversion"/>
  <pageMargins left="0.68333333333333335" right="0.511811024" top="1.4083333333333334" bottom="0.95833333333333337" header="0.31496062000000002" footer="0.31496062000000002"/>
  <pageSetup paperSize="9" scale="51" orientation="portrait" r:id="rId1"/>
  <headerFooter>
    <oddHeader>&amp;C&amp;G</oddHeader>
    <oddFooter>&amp;C&amp;G</oddFooter>
  </headerFooter>
  <rowBreaks count="3" manualBreakCount="3">
    <brk id="78" max="16383" man="1"/>
    <brk id="159" max="16383" man="1"/>
    <brk id="24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tabSelected="1" view="pageLayout" topLeftCell="A31" zoomScaleNormal="100" workbookViewId="0">
      <selection activeCell="C35" sqref="C35:D35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180" t="s">
        <v>8</v>
      </c>
      <c r="C2" s="181"/>
      <c r="D2" s="182"/>
      <c r="E2" s="3"/>
      <c r="F2" s="3"/>
    </row>
    <row r="3" spans="2:6" ht="35.4" customHeight="1" x14ac:dyDescent="0.3">
      <c r="B3" s="79" t="s">
        <v>0</v>
      </c>
      <c r="C3" s="168" t="s">
        <v>4</v>
      </c>
      <c r="D3" s="169"/>
      <c r="E3" s="3"/>
      <c r="F3" s="3"/>
    </row>
    <row r="4" spans="2:6" ht="15" x14ac:dyDescent="0.3">
      <c r="B4" s="9" t="s">
        <v>1</v>
      </c>
      <c r="C4" s="74" t="s">
        <v>5</v>
      </c>
      <c r="D4" s="75"/>
      <c r="E4" s="4"/>
      <c r="F4" s="4"/>
    </row>
    <row r="5" spans="2:6" ht="32.4" customHeight="1" x14ac:dyDescent="0.3">
      <c r="B5" s="79" t="s">
        <v>2</v>
      </c>
      <c r="C5" s="168" t="s">
        <v>9</v>
      </c>
      <c r="D5" s="169"/>
      <c r="E5" s="4"/>
      <c r="F5" s="4"/>
    </row>
    <row r="6" spans="2:6" ht="15" x14ac:dyDescent="0.3">
      <c r="B6" s="9" t="s">
        <v>1</v>
      </c>
      <c r="C6" s="74" t="s">
        <v>10</v>
      </c>
      <c r="D6" s="75"/>
      <c r="E6" s="4"/>
      <c r="F6" s="4"/>
    </row>
    <row r="7" spans="2:6" ht="33" customHeight="1" x14ac:dyDescent="0.3">
      <c r="B7" s="78" t="s">
        <v>11</v>
      </c>
      <c r="C7" s="168" t="s">
        <v>6</v>
      </c>
      <c r="D7" s="169"/>
      <c r="E7" s="4"/>
      <c r="F7" s="4"/>
    </row>
    <row r="8" spans="2:6" ht="15" x14ac:dyDescent="0.3">
      <c r="B8" s="9" t="s">
        <v>12</v>
      </c>
      <c r="C8" s="172" t="s">
        <v>102</v>
      </c>
      <c r="D8" s="173"/>
      <c r="E8" s="4"/>
      <c r="F8" s="4"/>
    </row>
    <row r="9" spans="2:6" ht="15" x14ac:dyDescent="0.3">
      <c r="B9" s="9" t="s">
        <v>3</v>
      </c>
      <c r="C9" s="172" t="s">
        <v>13</v>
      </c>
      <c r="D9" s="173"/>
      <c r="E9" s="4"/>
      <c r="F9" s="4"/>
    </row>
    <row r="10" spans="2:6" ht="15" x14ac:dyDescent="0.3">
      <c r="B10" s="9" t="s">
        <v>14</v>
      </c>
      <c r="C10" s="174">
        <v>1000000</v>
      </c>
      <c r="D10" s="175"/>
      <c r="E10" s="4"/>
      <c r="F10" s="4"/>
    </row>
    <row r="11" spans="2:6" ht="15.6" x14ac:dyDescent="0.3">
      <c r="B11" s="183"/>
      <c r="C11" s="184"/>
      <c r="D11" s="185"/>
      <c r="E11" s="2"/>
      <c r="F11" s="2"/>
    </row>
    <row r="12" spans="2:6" ht="15.6" x14ac:dyDescent="0.3">
      <c r="B12" s="194" t="str">
        <f>ANALITICA!B12</f>
        <v>RELATÓRIO FINANCEIRO JULHO DE 2023</v>
      </c>
      <c r="C12" s="195"/>
      <c r="D12" s="196"/>
      <c r="E12" s="5"/>
      <c r="F12" s="5"/>
    </row>
    <row r="13" spans="2:6" s="1" customFormat="1" ht="39" customHeight="1" x14ac:dyDescent="0.3">
      <c r="B13" s="197"/>
      <c r="C13" s="198"/>
      <c r="D13" s="199"/>
      <c r="E13" s="69"/>
      <c r="F13" s="69"/>
    </row>
    <row r="14" spans="2:6" x14ac:dyDescent="0.3">
      <c r="B14" s="10" t="s">
        <v>15</v>
      </c>
      <c r="C14" s="170">
        <v>218665.21</v>
      </c>
      <c r="D14" s="171"/>
      <c r="E14" s="6"/>
      <c r="F14" s="7"/>
    </row>
    <row r="15" spans="2:6" x14ac:dyDescent="0.3">
      <c r="B15" s="14"/>
      <c r="C15" s="15"/>
      <c r="D15" s="16"/>
      <c r="E15" s="6"/>
      <c r="F15" s="7"/>
    </row>
    <row r="16" spans="2:6" ht="31.2" customHeight="1" x14ac:dyDescent="0.3">
      <c r="B16" s="70" t="s">
        <v>18</v>
      </c>
      <c r="C16" s="170">
        <v>781334.79</v>
      </c>
      <c r="D16" s="171"/>
      <c r="E16" s="6"/>
      <c r="F16" s="7"/>
    </row>
    <row r="17" spans="2:6" x14ac:dyDescent="0.3">
      <c r="B17" s="17"/>
      <c r="C17" s="18"/>
      <c r="D17" s="19"/>
      <c r="E17" s="6"/>
      <c r="F17" s="7"/>
    </row>
    <row r="18" spans="2:6" ht="27.6" x14ac:dyDescent="0.3">
      <c r="B18" s="80" t="s">
        <v>19</v>
      </c>
      <c r="C18" s="170">
        <v>794087.9</v>
      </c>
      <c r="D18" s="171"/>
      <c r="E18" s="6"/>
      <c r="F18" s="7"/>
    </row>
    <row r="19" spans="2:6" x14ac:dyDescent="0.3">
      <c r="B19" s="20" t="s">
        <v>20</v>
      </c>
      <c r="C19" s="170">
        <v>185977.8</v>
      </c>
      <c r="D19" s="171"/>
      <c r="E19" s="6"/>
      <c r="F19" s="7"/>
    </row>
    <row r="20" spans="2:6" x14ac:dyDescent="0.3">
      <c r="B20" s="10" t="s">
        <v>22</v>
      </c>
      <c r="C20" s="170">
        <v>608110.1</v>
      </c>
      <c r="D20" s="171"/>
      <c r="E20" s="6"/>
      <c r="F20" s="7"/>
    </row>
    <row r="21" spans="2:6" x14ac:dyDescent="0.3">
      <c r="B21" s="186"/>
      <c r="C21" s="187"/>
      <c r="D21" s="188"/>
      <c r="E21" s="6"/>
      <c r="F21" s="6"/>
    </row>
    <row r="22" spans="2:6" ht="15" thickBot="1" x14ac:dyDescent="0.35">
      <c r="B22" s="189"/>
      <c r="C22" s="190"/>
      <c r="D22" s="191"/>
      <c r="E22" s="6"/>
      <c r="F22" s="6"/>
    </row>
    <row r="23" spans="2:6" x14ac:dyDescent="0.3">
      <c r="B23" s="72" t="s">
        <v>26</v>
      </c>
      <c r="C23" s="192">
        <f>C24+C25+C26+C27+C28+C29+C30+C31+C32+C33</f>
        <v>788272.55000000016</v>
      </c>
      <c r="D23" s="193"/>
      <c r="E23" s="6"/>
      <c r="F23" s="6"/>
    </row>
    <row r="24" spans="2:6" x14ac:dyDescent="0.3">
      <c r="B24" s="12" t="s">
        <v>27</v>
      </c>
      <c r="C24" s="166">
        <v>420643.26</v>
      </c>
      <c r="D24" s="167"/>
      <c r="E24" s="6"/>
      <c r="F24" s="6"/>
    </row>
    <row r="25" spans="2:6" x14ac:dyDescent="0.3">
      <c r="B25" s="25" t="s">
        <v>40</v>
      </c>
      <c r="C25" s="166">
        <v>83026.13</v>
      </c>
      <c r="D25" s="167"/>
      <c r="E25" s="6"/>
      <c r="F25" s="6"/>
    </row>
    <row r="26" spans="2:6" x14ac:dyDescent="0.3">
      <c r="B26" s="25" t="s">
        <v>49</v>
      </c>
      <c r="C26" s="166">
        <v>147631.03</v>
      </c>
      <c r="D26" s="167"/>
    </row>
    <row r="27" spans="2:6" ht="14.4" customHeight="1" x14ac:dyDescent="0.3">
      <c r="B27" s="51" t="s">
        <v>63</v>
      </c>
      <c r="C27" s="166">
        <v>52990</v>
      </c>
      <c r="D27" s="167"/>
    </row>
    <row r="28" spans="2:6" x14ac:dyDescent="0.3">
      <c r="B28" s="51" t="s">
        <v>75</v>
      </c>
      <c r="C28" s="166">
        <v>67540</v>
      </c>
      <c r="D28" s="167"/>
    </row>
    <row r="29" spans="2:6" x14ac:dyDescent="0.3">
      <c r="B29" s="51" t="s">
        <v>80</v>
      </c>
      <c r="C29" s="166">
        <v>13199.6</v>
      </c>
      <c r="D29" s="167"/>
    </row>
    <row r="30" spans="2:6" x14ac:dyDescent="0.3">
      <c r="B30" s="51" t="s">
        <v>85</v>
      </c>
      <c r="C30" s="166">
        <v>915.8</v>
      </c>
      <c r="D30" s="167"/>
    </row>
    <row r="31" spans="2:6" x14ac:dyDescent="0.3">
      <c r="B31" s="51" t="s">
        <v>90</v>
      </c>
      <c r="C31" s="166">
        <v>127.93</v>
      </c>
      <c r="D31" s="167"/>
    </row>
    <row r="32" spans="2:6" x14ac:dyDescent="0.3">
      <c r="B32" s="51" t="s">
        <v>91</v>
      </c>
      <c r="C32" s="166">
        <v>2198.8000000000002</v>
      </c>
      <c r="D32" s="167"/>
    </row>
    <row r="33" spans="2:4" x14ac:dyDescent="0.3">
      <c r="B33" s="46" t="s">
        <v>95</v>
      </c>
      <c r="C33" s="166">
        <f>ANALITICA!C263</f>
        <v>0</v>
      </c>
      <c r="D33" s="167"/>
    </row>
    <row r="34" spans="2:4" ht="15" thickBot="1" x14ac:dyDescent="0.35">
      <c r="B34" s="46"/>
      <c r="C34" s="176"/>
      <c r="D34" s="177"/>
    </row>
    <row r="35" spans="2:4" ht="15" thickBot="1" x14ac:dyDescent="0.35">
      <c r="B35" s="62" t="s">
        <v>96</v>
      </c>
      <c r="C35" s="178">
        <f>C18-C23</f>
        <v>5815.3499999998603</v>
      </c>
      <c r="D35" s="179"/>
    </row>
    <row r="36" spans="2:4" x14ac:dyDescent="0.3">
      <c r="B36" s="63"/>
      <c r="C36" s="64"/>
      <c r="D36" s="63"/>
    </row>
    <row r="37" spans="2:4" x14ac:dyDescent="0.3">
      <c r="B37" s="66" t="str">
        <f>ANALITICA!B268</f>
        <v>São Miguel do Araguaia-GO, 15 de agosto de 2023.</v>
      </c>
      <c r="C37" s="64"/>
      <c r="D37" s="63"/>
    </row>
    <row r="38" spans="2:4" x14ac:dyDescent="0.3">
      <c r="B38" s="66"/>
      <c r="C38" s="64"/>
      <c r="D38" s="63"/>
    </row>
    <row r="39" spans="2:4" x14ac:dyDescent="0.3">
      <c r="B39" s="66"/>
      <c r="C39" s="64"/>
      <c r="D39" s="63"/>
    </row>
    <row r="40" spans="2:4" x14ac:dyDescent="0.3">
      <c r="B40" s="66"/>
      <c r="C40" s="64"/>
      <c r="D40" s="63"/>
    </row>
    <row r="41" spans="2:4" x14ac:dyDescent="0.3">
      <c r="B41" s="66"/>
      <c r="C41" s="64"/>
      <c r="D41" s="63"/>
    </row>
    <row r="42" spans="2:4" x14ac:dyDescent="0.3">
      <c r="B42" s="160" t="s">
        <v>101</v>
      </c>
      <c r="C42" s="160"/>
      <c r="D42" s="160"/>
    </row>
    <row r="43" spans="2:4" x14ac:dyDescent="0.3">
      <c r="B43" s="160" t="s">
        <v>97</v>
      </c>
      <c r="C43" s="160"/>
      <c r="D43" s="160"/>
    </row>
    <row r="44" spans="2:4" x14ac:dyDescent="0.3">
      <c r="B44" s="160" t="s">
        <v>7</v>
      </c>
      <c r="C44" s="160"/>
      <c r="D44" s="160"/>
    </row>
    <row r="45" spans="2:4" x14ac:dyDescent="0.3">
      <c r="B45" s="160" t="s">
        <v>98</v>
      </c>
      <c r="C45" s="160"/>
      <c r="D45" s="160"/>
    </row>
    <row r="46" spans="2:4" x14ac:dyDescent="0.3">
      <c r="B46" s="160" t="s">
        <v>99</v>
      </c>
      <c r="C46" s="160"/>
      <c r="D46" s="160"/>
    </row>
  </sheetData>
  <mergeCells count="34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6:D46"/>
    <mergeCell ref="B42:D42"/>
    <mergeCell ref="B43:D43"/>
    <mergeCell ref="B44:D44"/>
    <mergeCell ref="B45:D45"/>
    <mergeCell ref="C34:D34"/>
    <mergeCell ref="C35:D35"/>
    <mergeCell ref="C32:D32"/>
    <mergeCell ref="C33:D33"/>
    <mergeCell ref="C30:D30"/>
    <mergeCell ref="C31:D31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ANALITICA</vt:lpstr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cp:lastPrinted>2023-08-14T19:52:37Z</cp:lastPrinted>
  <dcterms:created xsi:type="dcterms:W3CDTF">2023-02-07T22:34:23Z</dcterms:created>
  <dcterms:modified xsi:type="dcterms:W3CDTF">2023-08-14T19:58:55Z</dcterms:modified>
</cp:coreProperties>
</file>